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13_ncr:1_{287C0381-E3FD-48EB-AE60-9771AA4B1C23}" xr6:coauthVersionLast="47" xr6:coauthVersionMax="47" xr10:uidLastSave="{00000000-0000-0000-0000-000000000000}"/>
  <bookViews>
    <workbookView xWindow="2370" yWindow="630" windowWidth="25380" windowHeight="14280" xr2:uid="{2A738EF1-7837-4698-B18C-69085C2E0832}"/>
  </bookViews>
  <sheets>
    <sheet name="Zadanie 1" sheetId="1" r:id="rId1"/>
    <sheet name="Zadanie 2" sheetId="6" r:id="rId2"/>
    <sheet name="Zadanie 2 odp" sheetId="7" state="hidden" r:id="rId3"/>
    <sheet name="Zadanie 3" sheetId="3" r:id="rId4"/>
    <sheet name="Zadanie 3 odp" sheetId="8" state="hidden" r:id="rId5"/>
    <sheet name="Zadanie 4" sheetId="2" r:id="rId6"/>
    <sheet name="Zadanie 5" sheetId="4" r:id="rId7"/>
    <sheet name="Zadanie 6" sheetId="9" r:id="rId8"/>
    <sheet name="Zadanie 6 odp" sheetId="10" state="hidden" r:id="rId9"/>
    <sheet name="Zadanie 7" sheetId="11" r:id="rId10"/>
    <sheet name="Zadanie 7 odp" sheetId="12" state="hidden" r:id="rId11"/>
    <sheet name="Kółko i krzyżyk" sheetId="5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2" l="1"/>
  <c r="B4" i="12"/>
  <c r="B5" i="12"/>
  <c r="B6" i="12"/>
  <c r="B7" i="12"/>
  <c r="B8" i="12"/>
  <c r="B9" i="12"/>
  <c r="B10" i="12"/>
  <c r="B11" i="12"/>
  <c r="B12" i="12"/>
  <c r="B2" i="12"/>
  <c r="A16" i="12" a="1"/>
  <c r="A16" i="11" a="1"/>
  <c r="A16" i="11" s="1"/>
  <c r="B3" i="10"/>
  <c r="C3" i="10"/>
  <c r="D3" i="10"/>
  <c r="E3" i="10"/>
  <c r="F3" i="10"/>
  <c r="G3" i="10"/>
  <c r="H3" i="10"/>
  <c r="I3" i="10"/>
  <c r="J3" i="10"/>
  <c r="K3" i="10"/>
  <c r="L3" i="10"/>
  <c r="B4" i="10"/>
  <c r="C4" i="10"/>
  <c r="D4" i="10"/>
  <c r="E4" i="10"/>
  <c r="F4" i="10"/>
  <c r="G4" i="10"/>
  <c r="H4" i="10"/>
  <c r="I4" i="10"/>
  <c r="J4" i="10"/>
  <c r="K4" i="10"/>
  <c r="L4" i="10"/>
  <c r="B5" i="10"/>
  <c r="C5" i="10"/>
  <c r="D5" i="10"/>
  <c r="E5" i="10"/>
  <c r="F5" i="10"/>
  <c r="G5" i="10"/>
  <c r="H5" i="10"/>
  <c r="I5" i="10"/>
  <c r="J5" i="10"/>
  <c r="K5" i="10"/>
  <c r="L5" i="10"/>
  <c r="B6" i="10"/>
  <c r="C6" i="10"/>
  <c r="D6" i="10"/>
  <c r="E6" i="10"/>
  <c r="F6" i="10"/>
  <c r="G6" i="10"/>
  <c r="H6" i="10"/>
  <c r="I6" i="10"/>
  <c r="J6" i="10"/>
  <c r="K6" i="10"/>
  <c r="L6" i="10"/>
  <c r="B7" i="10"/>
  <c r="C7" i="10"/>
  <c r="D7" i="10"/>
  <c r="E7" i="10"/>
  <c r="F7" i="10"/>
  <c r="G7" i="10"/>
  <c r="H7" i="10"/>
  <c r="I7" i="10"/>
  <c r="J7" i="10"/>
  <c r="K7" i="10"/>
  <c r="L7" i="10"/>
  <c r="B8" i="10"/>
  <c r="C8" i="10"/>
  <c r="D8" i="10"/>
  <c r="E8" i="10"/>
  <c r="F8" i="10"/>
  <c r="G8" i="10"/>
  <c r="H8" i="10"/>
  <c r="I8" i="10"/>
  <c r="J8" i="10"/>
  <c r="K8" i="10"/>
  <c r="L8" i="10"/>
  <c r="B9" i="10"/>
  <c r="C9" i="10"/>
  <c r="D9" i="10"/>
  <c r="E9" i="10"/>
  <c r="F9" i="10"/>
  <c r="G9" i="10"/>
  <c r="H9" i="10"/>
  <c r="I9" i="10"/>
  <c r="J9" i="10"/>
  <c r="K9" i="10"/>
  <c r="L9" i="10"/>
  <c r="B10" i="10"/>
  <c r="C10" i="10"/>
  <c r="D10" i="10"/>
  <c r="E10" i="10"/>
  <c r="F10" i="10"/>
  <c r="G10" i="10"/>
  <c r="H10" i="10"/>
  <c r="I10" i="10"/>
  <c r="J10" i="10"/>
  <c r="K10" i="10"/>
  <c r="L10" i="10"/>
  <c r="B11" i="10"/>
  <c r="C11" i="10"/>
  <c r="D11" i="10"/>
  <c r="E11" i="10"/>
  <c r="F11" i="10"/>
  <c r="G11" i="10"/>
  <c r="H11" i="10"/>
  <c r="I11" i="10"/>
  <c r="J11" i="10"/>
  <c r="K11" i="10"/>
  <c r="L11" i="10"/>
  <c r="C2" i="10"/>
  <c r="D2" i="10"/>
  <c r="E2" i="10"/>
  <c r="F2" i="10"/>
  <c r="G2" i="10"/>
  <c r="H2" i="10"/>
  <c r="I2" i="10"/>
  <c r="J2" i="10"/>
  <c r="K2" i="10"/>
  <c r="L2" i="10"/>
  <c r="B2" i="10"/>
  <c r="C20" i="12" l="1"/>
  <c r="C19" i="12"/>
  <c r="A16" i="12"/>
  <c r="B20" i="12" s="1"/>
  <c r="B17" i="12"/>
  <c r="C17" i="12"/>
  <c r="C18" i="12"/>
  <c r="B19" i="12"/>
  <c r="B18" i="12"/>
  <c r="R3" i="10"/>
  <c r="S6" i="10"/>
  <c r="Q3" i="10"/>
  <c r="P3" i="10"/>
  <c r="N6" i="10"/>
  <c r="R9" i="10"/>
  <c r="C14" i="10"/>
  <c r="C13" i="10"/>
  <c r="B17" i="10"/>
  <c r="I14" i="10"/>
  <c r="D15" i="10"/>
  <c r="L16" i="10"/>
  <c r="L18" i="10"/>
  <c r="G18" i="10"/>
  <c r="O7" i="10"/>
  <c r="S10" i="10"/>
  <c r="Q9" i="10"/>
  <c r="F18" i="10"/>
  <c r="O6" i="10"/>
  <c r="S5" i="10"/>
  <c r="J16" i="10"/>
  <c r="I15" i="10"/>
  <c r="Q11" i="10"/>
  <c r="H13" i="10"/>
  <c r="O9" i="10"/>
  <c r="O8" i="10"/>
  <c r="P5" i="10"/>
  <c r="G14" i="10"/>
  <c r="S9" i="10"/>
  <c r="B16" i="10"/>
  <c r="R4" i="10"/>
  <c r="R7" i="10"/>
  <c r="L14" i="10"/>
  <c r="K17" i="10"/>
  <c r="Q7" i="10"/>
  <c r="D18" i="10"/>
  <c r="N11" i="10"/>
  <c r="R8" i="10"/>
  <c r="O5" i="10"/>
  <c r="K18" i="10"/>
  <c r="J14" i="10"/>
  <c r="H16" i="10"/>
  <c r="N7" i="10"/>
  <c r="N8" i="10"/>
  <c r="I17" i="10"/>
  <c r="P11" i="10"/>
  <c r="H17" i="10"/>
  <c r="K16" i="10"/>
  <c r="O10" i="10"/>
  <c r="R5" i="10"/>
  <c r="N5" i="10"/>
  <c r="C15" i="10"/>
  <c r="R2" i="10"/>
  <c r="Q5" i="10"/>
  <c r="I16" i="10"/>
  <c r="D17" i="10"/>
  <c r="S8" i="10"/>
  <c r="S4" i="10"/>
  <c r="H15" i="10"/>
  <c r="P2" i="10"/>
  <c r="J17" i="10"/>
  <c r="P9" i="10"/>
  <c r="N9" i="10"/>
  <c r="P6" i="10"/>
  <c r="H18" i="10"/>
  <c r="C16" i="10"/>
  <c r="P7" i="10"/>
  <c r="R11" i="10"/>
  <c r="Q10" i="10"/>
  <c r="H14" i="10"/>
  <c r="P10" i="10"/>
  <c r="O4" i="10"/>
  <c r="J18" i="10"/>
  <c r="O3" i="10"/>
  <c r="I18" i="10"/>
  <c r="K15" i="10"/>
  <c r="N10" i="10"/>
  <c r="Q8" i="10"/>
  <c r="Q4" i="10"/>
  <c r="L15" i="10"/>
  <c r="P8" i="10"/>
  <c r="P4" i="10"/>
  <c r="S11" i="10"/>
  <c r="S7" i="10"/>
  <c r="S3" i="10"/>
  <c r="J15" i="10"/>
  <c r="B15" i="10"/>
  <c r="B13" i="10"/>
  <c r="C18" i="10"/>
  <c r="N3" i="10"/>
  <c r="R10" i="10"/>
  <c r="R6" i="10"/>
  <c r="K13" i="10"/>
  <c r="L17" i="10"/>
  <c r="N4" i="10"/>
  <c r="Q6" i="10"/>
  <c r="J13" i="10"/>
  <c r="K14" i="10"/>
  <c r="G15" i="10"/>
  <c r="O11" i="10"/>
  <c r="I13" i="10"/>
  <c r="F15" i="10"/>
  <c r="E18" i="10"/>
  <c r="F13" i="10"/>
  <c r="G13" i="10"/>
  <c r="G16" i="10"/>
  <c r="F16" i="10"/>
  <c r="E13" i="10"/>
  <c r="E16" i="10"/>
  <c r="D13" i="10"/>
  <c r="D16" i="10"/>
  <c r="E14" i="10"/>
  <c r="E15" i="10"/>
  <c r="E17" i="10"/>
  <c r="D14" i="10"/>
  <c r="F14" i="10"/>
  <c r="G17" i="10"/>
  <c r="N2" i="10"/>
  <c r="O2" i="10"/>
  <c r="C17" i="10"/>
  <c r="F17" i="10"/>
  <c r="L13" i="10"/>
  <c r="B18" i="10"/>
  <c r="Q2" i="10"/>
  <c r="S2" i="10"/>
  <c r="B14" i="10"/>
  <c r="C3" i="8"/>
  <c r="C4" i="8"/>
  <c r="C5" i="8"/>
  <c r="C6" i="8"/>
  <c r="C7" i="8"/>
  <c r="C8" i="8"/>
  <c r="C9" i="8"/>
  <c r="C10" i="8"/>
  <c r="C11" i="8"/>
  <c r="C2" i="8"/>
  <c r="B3" i="7"/>
  <c r="B4" i="7"/>
  <c r="C4" i="7" s="1"/>
  <c r="B5" i="7"/>
  <c r="D5" i="7" s="1"/>
  <c r="B6" i="7"/>
  <c r="C6" i="7" s="1"/>
  <c r="B7" i="7"/>
  <c r="E7" i="7" s="1"/>
  <c r="B8" i="7"/>
  <c r="G8" i="7" s="1"/>
  <c r="B9" i="7"/>
  <c r="B10" i="7"/>
  <c r="C10" i="7" s="1"/>
  <c r="B11" i="7"/>
  <c r="B12" i="7"/>
  <c r="B13" i="7"/>
  <c r="H13" i="7" s="1"/>
  <c r="B14" i="7"/>
  <c r="E14" i="7" s="1"/>
  <c r="B15" i="7"/>
  <c r="B16" i="7"/>
  <c r="B17" i="7"/>
  <c r="C17" i="7" s="1"/>
  <c r="B18" i="7"/>
  <c r="B19" i="7"/>
  <c r="B20" i="7"/>
  <c r="F20" i="7" s="1"/>
  <c r="B21" i="7"/>
  <c r="H21" i="7" s="1"/>
  <c r="B22" i="7"/>
  <c r="H22" i="7" s="1"/>
  <c r="B23" i="7"/>
  <c r="B24" i="7"/>
  <c r="G24" i="7" s="1"/>
  <c r="B25" i="7"/>
  <c r="B26" i="7"/>
  <c r="F26" i="7" s="1"/>
  <c r="B27" i="7"/>
  <c r="B2" i="7"/>
  <c r="A3" i="7"/>
  <c r="D3" i="7" s="1"/>
  <c r="A4" i="7"/>
  <c r="D4" i="7" s="1"/>
  <c r="A5" i="7"/>
  <c r="A6" i="7"/>
  <c r="A7" i="7"/>
  <c r="A8" i="7"/>
  <c r="A9" i="7"/>
  <c r="A10" i="7"/>
  <c r="A11" i="7"/>
  <c r="C11" i="7" s="1"/>
  <c r="A12" i="7"/>
  <c r="G12" i="7" s="1"/>
  <c r="A13" i="7"/>
  <c r="E13" i="7" s="1"/>
  <c r="A14" i="7"/>
  <c r="G14" i="7" s="1"/>
  <c r="A15" i="7"/>
  <c r="A16" i="7"/>
  <c r="G16" i="7" s="1"/>
  <c r="A17" i="7"/>
  <c r="A18" i="7"/>
  <c r="A19" i="7"/>
  <c r="D19" i="7" s="1"/>
  <c r="A20" i="7"/>
  <c r="D20" i="7" s="1"/>
  <c r="A21" i="7"/>
  <c r="A22" i="7"/>
  <c r="A23" i="7"/>
  <c r="A24" i="7"/>
  <c r="A25" i="7"/>
  <c r="A26" i="7"/>
  <c r="H26" i="7" s="1"/>
  <c r="A27" i="7"/>
  <c r="C27" i="7" s="1"/>
  <c r="A2" i="7"/>
  <c r="H9" i="7"/>
  <c r="H17" i="7"/>
  <c r="H20" i="7"/>
  <c r="H24" i="7"/>
  <c r="H25" i="7"/>
  <c r="G5" i="7"/>
  <c r="G6" i="7"/>
  <c r="G9" i="7"/>
  <c r="G10" i="7"/>
  <c r="G11" i="7"/>
  <c r="G13" i="7"/>
  <c r="G25" i="7"/>
  <c r="G26" i="7"/>
  <c r="G27" i="7"/>
  <c r="F3" i="7"/>
  <c r="F4" i="7"/>
  <c r="F5" i="7"/>
  <c r="F6" i="7"/>
  <c r="F7" i="7"/>
  <c r="F9" i="7"/>
  <c r="F10" i="7"/>
  <c r="F11" i="7"/>
  <c r="F13" i="7"/>
  <c r="F15" i="7"/>
  <c r="F16" i="7"/>
  <c r="F17" i="7"/>
  <c r="F19" i="7"/>
  <c r="F22" i="7"/>
  <c r="F23" i="7"/>
  <c r="F24" i="7"/>
  <c r="F25" i="7"/>
  <c r="F27" i="7"/>
  <c r="E3" i="7"/>
  <c r="E9" i="7"/>
  <c r="E10" i="7"/>
  <c r="E11" i="7"/>
  <c r="E22" i="7"/>
  <c r="E23" i="7"/>
  <c r="E24" i="7"/>
  <c r="E25" i="7"/>
  <c r="E27" i="7"/>
  <c r="D9" i="7"/>
  <c r="D15" i="7"/>
  <c r="D16" i="7"/>
  <c r="D17" i="7"/>
  <c r="D22" i="7"/>
  <c r="D24" i="7"/>
  <c r="D25" i="7"/>
  <c r="C9" i="7"/>
  <c r="C16" i="7"/>
  <c r="C20" i="7"/>
  <c r="C21" i="7"/>
  <c r="C22" i="7"/>
  <c r="C23" i="7"/>
  <c r="C24" i="7"/>
  <c r="C25" i="7"/>
  <c r="C26" i="7"/>
  <c r="A5" i="5"/>
  <c r="B5" i="5"/>
  <c r="C5" i="5"/>
  <c r="D5" i="5"/>
  <c r="E5" i="5"/>
  <c r="E3" i="5"/>
  <c r="E4" i="5"/>
  <c r="E2" i="5"/>
  <c r="H2" i="4"/>
  <c r="H3" i="4"/>
  <c r="H4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" i="4"/>
  <c r="F2" i="4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" i="4"/>
  <c r="D2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" i="4"/>
  <c r="C11" i="1"/>
  <c r="C3" i="1"/>
  <c r="C4" i="1"/>
  <c r="C5" i="1"/>
  <c r="C6" i="1"/>
  <c r="C7" i="1"/>
  <c r="C8" i="1"/>
  <c r="C9" i="1"/>
  <c r="C10" i="1"/>
  <c r="C2" i="1"/>
  <c r="C16" i="12" l="1"/>
  <c r="B16" i="12"/>
  <c r="H19" i="10"/>
  <c r="I19" i="10"/>
  <c r="T6" i="10"/>
  <c r="J19" i="10"/>
  <c r="T4" i="10"/>
  <c r="L19" i="10"/>
  <c r="C19" i="10"/>
  <c r="T11" i="10"/>
  <c r="T7" i="10"/>
  <c r="T8" i="10"/>
  <c r="T5" i="10"/>
  <c r="D19" i="10"/>
  <c r="K19" i="10"/>
  <c r="T9" i="10"/>
  <c r="B19" i="10"/>
  <c r="T10" i="10"/>
  <c r="T3" i="10"/>
  <c r="F19" i="10"/>
  <c r="T2" i="10"/>
  <c r="E19" i="10"/>
  <c r="G19" i="10"/>
  <c r="D10" i="7"/>
  <c r="H10" i="7"/>
  <c r="D21" i="7"/>
  <c r="C14" i="7"/>
  <c r="D14" i="7"/>
  <c r="H23" i="7"/>
  <c r="D13" i="7"/>
  <c r="H14" i="7"/>
  <c r="H8" i="7"/>
  <c r="H7" i="7"/>
  <c r="E8" i="7"/>
  <c r="G22" i="7"/>
  <c r="E6" i="7"/>
  <c r="F14" i="7"/>
  <c r="C7" i="7"/>
  <c r="D6" i="7"/>
  <c r="C5" i="7"/>
  <c r="H4" i="7"/>
  <c r="G17" i="7"/>
  <c r="C8" i="7"/>
  <c r="G21" i="7"/>
  <c r="D8" i="7"/>
  <c r="H6" i="7"/>
  <c r="E5" i="7"/>
  <c r="H5" i="7"/>
  <c r="D18" i="7"/>
  <c r="D26" i="7"/>
  <c r="E26" i="7"/>
  <c r="F8" i="7"/>
  <c r="G15" i="7"/>
  <c r="E21" i="7"/>
  <c r="F21" i="7"/>
  <c r="H2" i="7"/>
  <c r="H19" i="7"/>
  <c r="H3" i="7"/>
  <c r="F18" i="7"/>
  <c r="H18" i="7"/>
  <c r="C19" i="7"/>
  <c r="C3" i="7"/>
  <c r="D12" i="7"/>
  <c r="G23" i="7"/>
  <c r="G7" i="7"/>
  <c r="H16" i="7"/>
  <c r="C18" i="7"/>
  <c r="D27" i="7"/>
  <c r="D11" i="7"/>
  <c r="E20" i="7"/>
  <c r="E4" i="7"/>
  <c r="H15" i="7"/>
  <c r="C15" i="7"/>
  <c r="E17" i="7"/>
  <c r="G19" i="7"/>
  <c r="G3" i="7"/>
  <c r="H12" i="7"/>
  <c r="E18" i="7"/>
  <c r="G20" i="7"/>
  <c r="G4" i="7"/>
  <c r="D23" i="7"/>
  <c r="D7" i="7"/>
  <c r="E16" i="7"/>
  <c r="G18" i="7"/>
  <c r="H27" i="7"/>
  <c r="H11" i="7"/>
  <c r="C13" i="7"/>
  <c r="E15" i="7"/>
  <c r="F12" i="7"/>
  <c r="C12" i="7"/>
  <c r="E19" i="7"/>
  <c r="E12" i="7"/>
  <c r="C2" i="7"/>
  <c r="D2" i="7"/>
  <c r="F2" i="7"/>
  <c r="G2" i="7"/>
  <c r="E2" i="7"/>
  <c r="J3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<sst xmlns="http://schemas.openxmlformats.org/spreadsheetml/2006/main" count="177" uniqueCount="67">
  <si>
    <t>Jerzy Czerwiński</t>
  </si>
  <si>
    <t>Mirosław Włodarczyk</t>
  </si>
  <si>
    <t>Patryk Zawadzki</t>
  </si>
  <si>
    <t>Roman Wiśniewski</t>
  </si>
  <si>
    <t>Jędrzej Sadowski</t>
  </si>
  <si>
    <t>Milena Piotrowska</t>
  </si>
  <si>
    <t>Joanna Brzezińska</t>
  </si>
  <si>
    <t>Zuzanna Kowalczyk</t>
  </si>
  <si>
    <t>Czesława Pawlak</t>
  </si>
  <si>
    <t>Marcelina Michalak</t>
  </si>
  <si>
    <t>Imię i nazwisko</t>
  </si>
  <si>
    <t>Data urodzenia</t>
  </si>
  <si>
    <t>Lat</t>
  </si>
  <si>
    <t>Dochód na członka rodziny</t>
  </si>
  <si>
    <t>Średnia ocen</t>
  </si>
  <si>
    <t>Otrzyma stypendium?</t>
  </si>
  <si>
    <t>Ocena</t>
  </si>
  <si>
    <t>Data końcowa</t>
  </si>
  <si>
    <t>Rok końcowy</t>
  </si>
  <si>
    <t>Miesiąc końcowy</t>
  </si>
  <si>
    <t>Dzień końcowy</t>
  </si>
  <si>
    <t>Liczba lat</t>
  </si>
  <si>
    <t>Data początkowa</t>
  </si>
  <si>
    <t>Rok początkowy</t>
  </si>
  <si>
    <t>Miesiąc początkowy</t>
  </si>
  <si>
    <t>Dzień początkowy</t>
  </si>
  <si>
    <t>Wygrywa</t>
  </si>
  <si>
    <t>A</t>
  </si>
  <si>
    <t>B</t>
  </si>
  <si>
    <t>A&gt;B</t>
  </si>
  <si>
    <t>A=B</t>
  </si>
  <si>
    <t>A&lt;B</t>
  </si>
  <si>
    <t>A&lt;&gt;B</t>
  </si>
  <si>
    <t>A&gt;=B</t>
  </si>
  <si>
    <t>A&lt;=B</t>
  </si>
  <si>
    <t>POLSKI</t>
  </si>
  <si>
    <t>ANGIELSKI</t>
  </si>
  <si>
    <t>HISTORIA</t>
  </si>
  <si>
    <t>WOS</t>
  </si>
  <si>
    <t>SZTUKA</t>
  </si>
  <si>
    <t>MATEMATYKA</t>
  </si>
  <si>
    <t>FIZYKA</t>
  </si>
  <si>
    <t>CHEMIA</t>
  </si>
  <si>
    <t>BIOLOGIA</t>
  </si>
  <si>
    <t>GEOGRAFIA</t>
  </si>
  <si>
    <t>INFORMATYKA</t>
  </si>
  <si>
    <t>uczeń 1</t>
  </si>
  <si>
    <t>uczeń 2</t>
  </si>
  <si>
    <t>uczeń 3</t>
  </si>
  <si>
    <t>uczeń 4</t>
  </si>
  <si>
    <t>uczeń 5</t>
  </si>
  <si>
    <t>uczeń 6</t>
  </si>
  <si>
    <t>uczeń 7</t>
  </si>
  <si>
    <t>uczeń 8</t>
  </si>
  <si>
    <t>uczeń 9</t>
  </si>
  <si>
    <t>uczeń 10</t>
  </si>
  <si>
    <t>celujący</t>
  </si>
  <si>
    <t>bardzo dobry</t>
  </si>
  <si>
    <t>dobry</t>
  </si>
  <si>
    <t>dostateczny</t>
  </si>
  <si>
    <t>dopuszczający</t>
  </si>
  <si>
    <t>dopuszczajacy</t>
  </si>
  <si>
    <t>niedostateczny</t>
  </si>
  <si>
    <t>Pełnoletnia</t>
  </si>
  <si>
    <t>Wypłata</t>
  </si>
  <si>
    <t>Ilość wypłat</t>
  </si>
  <si>
    <t>Suma wypłat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</si>
</sst>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48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6" fillId="0" borderId="0"/>
  </cellStyleXfs>
  <cellXfs count="73">
    <xf numFmtId="0" fontId="0" fillId="0" borderId="0" xfId="0"/>
    <xf numFmtId="14" fontId="0" fillId="0" borderId="0" xfId="0" applyNumberFormat="1"/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 wrapText="1"/>
    </xf>
    <xf numFmtId="0" fontId="0" fillId="0" borderId="6" xfId="0" applyBorder="1"/>
    <xf numFmtId="0" fontId="0" fillId="0" borderId="7" xfId="0" applyBorder="1"/>
    <xf numFmtId="2" fontId="0" fillId="0" borderId="7" xfId="0" applyNumberFormat="1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14" fontId="0" fillId="0" borderId="6" xfId="0" applyNumberFormat="1" applyBorder="1"/>
    <xf numFmtId="14" fontId="0" fillId="0" borderId="7" xfId="0" applyNumberFormat="1" applyBorder="1"/>
    <xf numFmtId="14" fontId="0" fillId="0" borderId="9" xfId="0" applyNumberFormat="1" applyBorder="1"/>
    <xf numFmtId="14" fontId="0" fillId="0" borderId="10" xfId="0" applyNumberFormat="1" applyBorder="1"/>
    <xf numFmtId="14" fontId="0" fillId="0" borderId="11" xfId="0" applyNumberFormat="1" applyBorder="1"/>
    <xf numFmtId="0" fontId="0" fillId="0" borderId="12" xfId="0" applyBorder="1" applyAlignment="1">
      <alignment horizontal="center"/>
    </xf>
    <xf numFmtId="8" fontId="0" fillId="0" borderId="6" xfId="1" applyNumberFormat="1" applyFont="1" applyBorder="1"/>
    <xf numFmtId="8" fontId="0" fillId="0" borderId="7" xfId="1" applyNumberFormat="1" applyFont="1" applyBorder="1"/>
    <xf numFmtId="2" fontId="0" fillId="0" borderId="6" xfId="0" applyNumberFormat="1" applyBorder="1"/>
    <xf numFmtId="0" fontId="0" fillId="0" borderId="1" xfId="0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2" borderId="3" xfId="0" applyFill="1" applyBorder="1"/>
    <xf numFmtId="0" fontId="0" fillId="0" borderId="2" xfId="0" applyBorder="1" applyAlignment="1">
      <alignment horizontal="center" wrapText="1"/>
    </xf>
    <xf numFmtId="0" fontId="0" fillId="2" borderId="7" xfId="0" applyFill="1" applyBorder="1"/>
    <xf numFmtId="0" fontId="0" fillId="0" borderId="14" xfId="0" applyBorder="1"/>
    <xf numFmtId="0" fontId="0" fillId="0" borderId="15" xfId="0" applyBorder="1"/>
    <xf numFmtId="0" fontId="0" fillId="2" borderId="0" xfId="0" applyFill="1"/>
    <xf numFmtId="0" fontId="0" fillId="2" borderId="15" xfId="0" applyFill="1" applyBorder="1"/>
    <xf numFmtId="0" fontId="0" fillId="2" borderId="4" xfId="0" applyFill="1" applyBorder="1"/>
    <xf numFmtId="0" fontId="0" fillId="0" borderId="8" xfId="0" applyBorder="1"/>
    <xf numFmtId="0" fontId="0" fillId="2" borderId="14" xfId="0" applyFill="1" applyBorder="1"/>
    <xf numFmtId="0" fontId="0" fillId="2" borderId="12" xfId="0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2" xfId="0" applyBorder="1" applyAlignment="1">
      <alignment horizontal="center"/>
    </xf>
    <xf numFmtId="0" fontId="2" fillId="3" borderId="0" xfId="0" applyFont="1" applyFill="1"/>
    <xf numFmtId="0" fontId="0" fillId="3" borderId="0" xfId="0" applyFill="1"/>
    <xf numFmtId="0" fontId="4" fillId="3" borderId="0" xfId="0" applyFont="1" applyFill="1" applyAlignment="1">
      <alignment horizontal="center" vertical="center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9" fontId="4" fillId="2" borderId="18" xfId="0" applyNumberFormat="1" applyFont="1" applyFill="1" applyBorder="1" applyAlignment="1" applyProtection="1">
      <alignment horizontal="center" vertical="center"/>
      <protection locked="0"/>
    </xf>
    <xf numFmtId="49" fontId="4" fillId="2" borderId="19" xfId="0" applyNumberFormat="1" applyFont="1" applyFill="1" applyBorder="1" applyAlignment="1" applyProtection="1">
      <alignment horizontal="center" vertical="center"/>
      <protection locked="0"/>
    </xf>
    <xf numFmtId="49" fontId="4" fillId="2" borderId="20" xfId="0" applyNumberFormat="1" applyFont="1" applyFill="1" applyBorder="1" applyAlignment="1" applyProtection="1">
      <alignment horizontal="center" vertical="center"/>
      <protection locked="0"/>
    </xf>
    <xf numFmtId="49" fontId="4" fillId="2" borderId="21" xfId="0" applyNumberFormat="1" applyFont="1" applyFill="1" applyBorder="1" applyAlignment="1" applyProtection="1">
      <alignment horizontal="center" vertical="center"/>
      <protection locked="0"/>
    </xf>
    <xf numFmtId="49" fontId="4" fillId="2" borderId="22" xfId="0" applyNumberFormat="1" applyFont="1" applyFill="1" applyBorder="1" applyAlignment="1" applyProtection="1">
      <alignment horizontal="center" vertical="center"/>
      <protection locked="0"/>
    </xf>
    <xf numFmtId="49" fontId="4" fillId="2" borderId="23" xfId="0" applyNumberFormat="1" applyFont="1" applyFill="1" applyBorder="1" applyAlignment="1" applyProtection="1">
      <alignment horizontal="center" vertical="center"/>
      <protection locked="0"/>
    </xf>
    <xf numFmtId="49" fontId="4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textRotation="90"/>
    </xf>
    <xf numFmtId="0" fontId="0" fillId="0" borderId="13" xfId="0" applyBorder="1" applyAlignment="1">
      <alignment textRotation="90"/>
    </xf>
    <xf numFmtId="0" fontId="0" fillId="0" borderId="5" xfId="0" applyBorder="1" applyAlignment="1">
      <alignment textRotation="90"/>
    </xf>
    <xf numFmtId="0" fontId="0" fillId="0" borderId="2" xfId="0" applyBorder="1" applyAlignment="1">
      <alignment textRotation="90"/>
    </xf>
    <xf numFmtId="0" fontId="0" fillId="0" borderId="1" xfId="0" applyBorder="1" applyAlignment="1">
      <alignment textRotation="90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0" fillId="2" borderId="9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</cellXfs>
  <cellStyles count="4">
    <cellStyle name="Normalny" xfId="0" builtinId="0"/>
    <cellStyle name="Normalny 2" xfId="2" xr:uid="{DD8F8425-DCD0-4E40-9B2C-394ED1EF5935}"/>
    <cellStyle name="Normalny 3" xfId="3" xr:uid="{EDD3E6D2-CCBA-4337-A56E-6B72258EF117}"/>
    <cellStyle name="Walutowy" xfId="1" builtinId="4"/>
  </cellStyles>
  <dxfs count="9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</xdr:row>
      <xdr:rowOff>95250</xdr:rowOff>
    </xdr:from>
    <xdr:to>
      <xdr:col>12</xdr:col>
      <xdr:colOff>523875</xdr:colOff>
      <xdr:row>6</xdr:row>
      <xdr:rowOff>180975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27D16144-AC1A-4832-9F2F-28CBB05ED122}"/>
            </a:ext>
          </a:extLst>
        </xdr:cNvPr>
        <xdr:cNvSpPr txBox="1"/>
      </xdr:nvSpPr>
      <xdr:spPr>
        <a:xfrm>
          <a:off x="4991100" y="295275"/>
          <a:ext cx="4219575" cy="1038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/>
            <a:t>Sprawdź</a:t>
          </a:r>
          <a:r>
            <a:rPr lang="pl-PL" sz="1800" baseline="0"/>
            <a:t> czy osoba jest pełnolenia.</a:t>
          </a:r>
        </a:p>
        <a:p>
          <a:r>
            <a:rPr lang="pl-PL" sz="1800" baseline="0"/>
            <a:t>Jeżeli osoba ma więcej bądź 18 lat wypisz TAK jeśli mniej NIE.</a:t>
          </a:r>
          <a:endParaRPr lang="pl-PL" sz="1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371475</xdr:colOff>
      <xdr:row>1</xdr:row>
      <xdr:rowOff>47625</xdr:rowOff>
    </xdr:from>
    <xdr:to>
      <xdr:col>16</xdr:col>
      <xdr:colOff>323850</xdr:colOff>
      <xdr:row>6</xdr:row>
      <xdr:rowOff>133350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6CBF61E9-69AF-EA66-B947-0A98C41381D2}"/>
            </a:ext>
          </a:extLst>
        </xdr:cNvPr>
        <xdr:cNvSpPr txBox="1"/>
      </xdr:nvSpPr>
      <xdr:spPr>
        <a:xfrm>
          <a:off x="5857875" y="247650"/>
          <a:ext cx="4219575" cy="1038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/>
            <a:t>Sprawdź</a:t>
          </a:r>
          <a:r>
            <a:rPr lang="pl-PL" sz="1800" baseline="0"/>
            <a:t> podane warunki.</a:t>
          </a:r>
        </a:p>
        <a:p>
          <a:r>
            <a:rPr lang="pl-PL" sz="1800" baseline="0"/>
            <a:t>Jeżeli warunek jest poprawny wypisz TAK jeśli błędny NIE.</a:t>
          </a:r>
          <a:endParaRPr lang="pl-PL" sz="18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390525</xdr:colOff>
      <xdr:row>0</xdr:row>
      <xdr:rowOff>371475</xdr:rowOff>
    </xdr:from>
    <xdr:to>
      <xdr:col>11</xdr:col>
      <xdr:colOff>342900</xdr:colOff>
      <xdr:row>16</xdr:row>
      <xdr:rowOff>161925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CDB9066-3B20-47D8-B473-A473FC1FD113}"/>
            </a:ext>
          </a:extLst>
        </xdr:cNvPr>
        <xdr:cNvSpPr txBox="1"/>
      </xdr:nvSpPr>
      <xdr:spPr>
        <a:xfrm>
          <a:off x="4086225" y="371475"/>
          <a:ext cx="4219575" cy="3048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/>
            <a:t>Dla podanych średnich wypisz odpowiednią ocenę końcową</a:t>
          </a:r>
        </a:p>
        <a:p>
          <a:endParaRPr lang="pl-PL" sz="1800"/>
        </a:p>
        <a:p>
          <a:r>
            <a:rPr lang="pl-PL" sz="1800"/>
            <a:t>  = 6</a:t>
          </a:r>
          <a:r>
            <a:rPr lang="pl-PL" sz="1800" baseline="0"/>
            <a:t> - celujący</a:t>
          </a:r>
        </a:p>
        <a:p>
          <a:r>
            <a:rPr lang="pl-PL" sz="1800"/>
            <a:t>&gt;= 5 - bardzo dobry</a:t>
          </a:r>
        </a:p>
        <a:p>
          <a:r>
            <a:rPr lang="pl-PL" sz="1800"/>
            <a:t>&gt;= 4 -</a:t>
          </a:r>
          <a:r>
            <a:rPr lang="pl-PL" sz="1800" baseline="0"/>
            <a:t> dobry</a:t>
          </a:r>
        </a:p>
        <a:p>
          <a:r>
            <a:rPr lang="pl-PL" sz="1800" baseline="0"/>
            <a:t>&gt;= 3 - dostateczny</a:t>
          </a:r>
        </a:p>
        <a:p>
          <a:r>
            <a:rPr lang="pl-PL" sz="1800" baseline="0"/>
            <a:t>&gt;= 2 - dopuszczający</a:t>
          </a:r>
        </a:p>
        <a:p>
          <a:r>
            <a:rPr lang="pl-PL" sz="1800" baseline="0"/>
            <a:t>  &lt; 2 - niedostateczny</a:t>
          </a:r>
          <a:endParaRPr lang="pl-PL" sz="18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1</xdr:row>
      <xdr:rowOff>47625</xdr:rowOff>
    </xdr:from>
    <xdr:to>
      <xdr:col>16</xdr:col>
      <xdr:colOff>66675</xdr:colOff>
      <xdr:row>9</xdr:row>
      <xdr:rowOff>76200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E6550517-3BA6-4E5D-A2E0-17F23AFAB010}"/>
            </a:ext>
          </a:extLst>
        </xdr:cNvPr>
        <xdr:cNvSpPr txBox="1"/>
      </xdr:nvSpPr>
      <xdr:spPr>
        <a:xfrm>
          <a:off x="5467350" y="438150"/>
          <a:ext cx="5867400" cy="1552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/>
            <a:t>Sprawdź kto otrzyma stypendium.</a:t>
          </a:r>
        </a:p>
        <a:p>
          <a:endParaRPr lang="pl-PL" sz="1800"/>
        </a:p>
        <a:p>
          <a:r>
            <a:rPr lang="pl-PL" sz="1800"/>
            <a:t>Spełniony</a:t>
          </a:r>
          <a:r>
            <a:rPr lang="pl-PL" sz="1800" baseline="0"/>
            <a:t> chociaż jeden w</a:t>
          </a:r>
          <a:r>
            <a:rPr lang="pl-PL" sz="1800"/>
            <a:t>arunek</a:t>
          </a:r>
          <a:r>
            <a:rPr lang="pl-PL" sz="1800" baseline="0"/>
            <a:t>, aby otrzymać stypendium</a:t>
          </a:r>
        </a:p>
        <a:p>
          <a:r>
            <a:rPr lang="pl-PL" sz="1800"/>
            <a:t>- dochód na członka rodziny &lt; 700</a:t>
          </a:r>
        </a:p>
        <a:p>
          <a:r>
            <a:rPr lang="pl-PL" sz="1800"/>
            <a:t>- średnia ocen &gt;= 4.75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571500</xdr:colOff>
      <xdr:row>2</xdr:row>
      <xdr:rowOff>9526</xdr:rowOff>
    </xdr:from>
    <xdr:to>
      <xdr:col>17</xdr:col>
      <xdr:colOff>304800</xdr:colOff>
      <xdr:row>5</xdr:row>
      <xdr:rowOff>142875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9B07C76-6F4C-4B0A-A557-4F524BA719EE}"/>
            </a:ext>
          </a:extLst>
        </xdr:cNvPr>
        <xdr:cNvSpPr txBox="1"/>
      </xdr:nvSpPr>
      <xdr:spPr>
        <a:xfrm>
          <a:off x="7658100" y="590551"/>
          <a:ext cx="4181475" cy="7048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/>
            <a:t>Oblicz ile jest pełnych lat różnicy pomiędzy datą</a:t>
          </a:r>
          <a:r>
            <a:rPr lang="pl-PL" sz="1800" baseline="0"/>
            <a:t> początkową i końcową</a:t>
          </a:r>
        </a:p>
        <a:p>
          <a:endParaRPr lang="pl-PL" sz="180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142875</xdr:colOff>
      <xdr:row>0</xdr:row>
      <xdr:rowOff>781050</xdr:rowOff>
    </xdr:from>
    <xdr:to>
      <xdr:col>29</xdr:col>
      <xdr:colOff>57150</xdr:colOff>
      <xdr:row>5</xdr:row>
      <xdr:rowOff>76200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BD752725-4687-4D8F-8A96-B58BAE50938D}"/>
            </a:ext>
          </a:extLst>
        </xdr:cNvPr>
        <xdr:cNvSpPr txBox="1"/>
      </xdr:nvSpPr>
      <xdr:spPr>
        <a:xfrm>
          <a:off x="7591425" y="781050"/>
          <a:ext cx="4181475" cy="1038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/>
            <a:t>Oblicz ile poszczególnych ocen otrzymał uczeń oraz ile</a:t>
          </a:r>
          <a:r>
            <a:rPr lang="pl-PL" sz="1800" baseline="0"/>
            <a:t> ocen zostało wyzanczonych z przedmiotów</a:t>
          </a:r>
        </a:p>
        <a:p>
          <a:endParaRPr lang="pl-PL" sz="180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523875</xdr:colOff>
      <xdr:row>4</xdr:row>
      <xdr:rowOff>123826</xdr:rowOff>
    </xdr:from>
    <xdr:to>
      <xdr:col>13</xdr:col>
      <xdr:colOff>314325</xdr:colOff>
      <xdr:row>6</xdr:row>
      <xdr:rowOff>180976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A8C9732-74DD-40F1-8B03-D5CF120D54DC}"/>
            </a:ext>
          </a:extLst>
        </xdr:cNvPr>
        <xdr:cNvSpPr txBox="1"/>
      </xdr:nvSpPr>
      <xdr:spPr>
        <a:xfrm>
          <a:off x="4295775" y="895351"/>
          <a:ext cx="4667250" cy="438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/>
            <a:t>Oblicz ile wypłat otrzymały</a:t>
          </a:r>
          <a:r>
            <a:rPr lang="pl-PL" sz="1800" baseline="0"/>
            <a:t> osoby oraz ich sumę</a:t>
          </a:r>
        </a:p>
        <a:p>
          <a:endParaRPr lang="pl-PL" sz="180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523875</xdr:colOff>
      <xdr:row>4</xdr:row>
      <xdr:rowOff>123826</xdr:rowOff>
    </xdr:from>
    <xdr:to>
      <xdr:col>13</xdr:col>
      <xdr:colOff>314325</xdr:colOff>
      <xdr:row>6</xdr:row>
      <xdr:rowOff>180976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2B4152B6-5712-4DBA-BF38-2B3373F472B7}"/>
            </a:ext>
          </a:extLst>
        </xdr:cNvPr>
        <xdr:cNvSpPr txBox="1"/>
      </xdr:nvSpPr>
      <xdr:spPr>
        <a:xfrm>
          <a:off x="4343400" y="895351"/>
          <a:ext cx="4667250" cy="438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800"/>
            <a:t>Oblicz ile wypłat otrzymały</a:t>
          </a:r>
          <a:r>
            <a:rPr lang="pl-PL" sz="1800" baseline="0"/>
            <a:t> osoby oraz ich sumę</a:t>
          </a:r>
        </a:p>
        <a:p>
          <a:endParaRPr lang="pl-PL" sz="18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61D2C-D121-4D77-B340-0DF445E014D1}">
  <dimension ref="A1:D11"/>
  <sheetViews>
    <sheetView tabSelected="1" workbookViewId="0">
      <selection activeCell="D2" sqref="D2"/>
    </sheetView>
  </sheetViews>
  <sheetFormatPr defaultRowHeight="15" x14ac:dyDescent="0.25"/>
  <cols>
    <col min="1" max="1" width="20" bestFit="1" customWidth="1"/>
    <col min="2" max="2" width="14.42578125" bestFit="1" customWidth="1"/>
    <col min="3" max="3" width="12" customWidth="1"/>
    <col min="4" max="4" width="11.28515625" bestFit="1" customWidth="1"/>
  </cols>
  <sheetData>
    <row r="1" spans="1:4" ht="15.75" thickBot="1" x14ac:dyDescent="0.3">
      <c r="A1" s="10" t="s">
        <v>10</v>
      </c>
      <c r="B1" s="10" t="s">
        <v>11</v>
      </c>
      <c r="C1" s="10" t="s">
        <v>12</v>
      </c>
      <c r="D1" s="19" t="s">
        <v>63</v>
      </c>
    </row>
    <row r="2" spans="1:4" x14ac:dyDescent="0.25">
      <c r="A2" s="11" t="s">
        <v>0</v>
      </c>
      <c r="B2" s="16">
        <v>33777</v>
      </c>
      <c r="C2" s="11">
        <f ca="1">DATEDIF(B2,TODAY(),"Y")</f>
        <v>31</v>
      </c>
      <c r="D2" s="70"/>
    </row>
    <row r="3" spans="1:4" x14ac:dyDescent="0.25">
      <c r="A3" s="12" t="s">
        <v>8</v>
      </c>
      <c r="B3" s="17">
        <v>14343</v>
      </c>
      <c r="C3" s="12">
        <f t="shared" ref="C3:C10" ca="1" si="0">DATEDIF(B3,TODAY(),"Y")</f>
        <v>84</v>
      </c>
      <c r="D3" s="71"/>
    </row>
    <row r="4" spans="1:4" x14ac:dyDescent="0.25">
      <c r="A4" s="12" t="s">
        <v>1</v>
      </c>
      <c r="B4" s="17">
        <v>44835</v>
      </c>
      <c r="C4" s="12">
        <f t="shared" ca="1" si="0"/>
        <v>1</v>
      </c>
      <c r="D4" s="71"/>
    </row>
    <row r="5" spans="1:4" x14ac:dyDescent="0.25">
      <c r="A5" s="12" t="s">
        <v>2</v>
      </c>
      <c r="B5" s="17">
        <v>27901</v>
      </c>
      <c r="C5" s="12">
        <f t="shared" ca="1" si="0"/>
        <v>47</v>
      </c>
      <c r="D5" s="71"/>
    </row>
    <row r="6" spans="1:4" x14ac:dyDescent="0.25">
      <c r="A6" s="12" t="s">
        <v>5</v>
      </c>
      <c r="B6" s="17">
        <v>34721</v>
      </c>
      <c r="C6" s="12">
        <f t="shared" ca="1" si="0"/>
        <v>28</v>
      </c>
      <c r="D6" s="71"/>
    </row>
    <row r="7" spans="1:4" x14ac:dyDescent="0.25">
      <c r="A7" s="12" t="s">
        <v>6</v>
      </c>
      <c r="B7" s="17">
        <v>40110</v>
      </c>
      <c r="C7" s="12">
        <f t="shared" ca="1" si="0"/>
        <v>13</v>
      </c>
      <c r="D7" s="71"/>
    </row>
    <row r="8" spans="1:4" x14ac:dyDescent="0.25">
      <c r="A8" s="12" t="s">
        <v>3</v>
      </c>
      <c r="B8" s="17">
        <v>38491</v>
      </c>
      <c r="C8" s="12">
        <f t="shared" ca="1" si="0"/>
        <v>18</v>
      </c>
      <c r="D8" s="71"/>
    </row>
    <row r="9" spans="1:4" x14ac:dyDescent="0.25">
      <c r="A9" s="12" t="s">
        <v>4</v>
      </c>
      <c r="B9" s="17">
        <v>26607</v>
      </c>
      <c r="C9" s="12">
        <f t="shared" ca="1" si="0"/>
        <v>50</v>
      </c>
      <c r="D9" s="71"/>
    </row>
    <row r="10" spans="1:4" x14ac:dyDescent="0.25">
      <c r="A10" s="12" t="s">
        <v>7</v>
      </c>
      <c r="B10" s="17">
        <v>32568</v>
      </c>
      <c r="C10" s="12">
        <f t="shared" ca="1" si="0"/>
        <v>34</v>
      </c>
      <c r="D10" s="71"/>
    </row>
    <row r="11" spans="1:4" ht="15.75" thickBot="1" x14ac:dyDescent="0.3">
      <c r="A11" s="13" t="s">
        <v>9</v>
      </c>
      <c r="B11" s="18">
        <v>41387</v>
      </c>
      <c r="C11" s="13">
        <f ca="1">DATEDIF(B11,TODAY(),"Y")</f>
        <v>10</v>
      </c>
      <c r="D11" s="72"/>
    </row>
  </sheetData>
  <conditionalFormatting sqref="D2:D11">
    <cfRule type="cellIs" dxfId="8" priority="1" operator="equal">
      <formula>"NIE"</formula>
    </cfRule>
    <cfRule type="cellIs" dxfId="7" priority="2" operator="equal">
      <formula>"TAK"</formula>
    </cfRule>
  </conditionalFormatting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F0AB7-878D-4366-BBA5-81F44DCD3F33}">
  <dimension ref="A1:C20"/>
  <sheetViews>
    <sheetView workbookViewId="0">
      <selection activeCell="C17" sqref="C17"/>
    </sheetView>
  </sheetViews>
  <sheetFormatPr defaultRowHeight="15" x14ac:dyDescent="0.25"/>
  <cols>
    <col min="1" max="1" width="20" bestFit="1" customWidth="1"/>
    <col min="2" max="2" width="9.85546875" bestFit="1" customWidth="1"/>
  </cols>
  <sheetData>
    <row r="1" spans="1:3" ht="15.75" thickBot="1" x14ac:dyDescent="0.3">
      <c r="A1" s="57" t="s">
        <v>10</v>
      </c>
      <c r="B1" s="39" t="s">
        <v>64</v>
      </c>
    </row>
    <row r="2" spans="1:3" x14ac:dyDescent="0.25">
      <c r="A2" s="12" t="s">
        <v>2</v>
      </c>
      <c r="B2" s="4">
        <v>300</v>
      </c>
    </row>
    <row r="3" spans="1:3" x14ac:dyDescent="0.25">
      <c r="A3" s="12" t="s">
        <v>5</v>
      </c>
      <c r="B3" s="4">
        <v>320</v>
      </c>
    </row>
    <row r="4" spans="1:3" x14ac:dyDescent="0.25">
      <c r="A4" s="12" t="s">
        <v>6</v>
      </c>
      <c r="B4" s="4">
        <v>140</v>
      </c>
    </row>
    <row r="5" spans="1:3" x14ac:dyDescent="0.25">
      <c r="A5" s="12" t="s">
        <v>3</v>
      </c>
      <c r="B5" s="4">
        <v>152</v>
      </c>
    </row>
    <row r="6" spans="1:3" x14ac:dyDescent="0.25">
      <c r="A6" s="12" t="s">
        <v>9</v>
      </c>
      <c r="B6" s="4">
        <v>345</v>
      </c>
    </row>
    <row r="7" spans="1:3" x14ac:dyDescent="0.25">
      <c r="A7" s="12" t="s">
        <v>3</v>
      </c>
      <c r="B7" s="4">
        <v>180</v>
      </c>
    </row>
    <row r="8" spans="1:3" x14ac:dyDescent="0.25">
      <c r="A8" s="12" t="s">
        <v>9</v>
      </c>
      <c r="B8" s="4">
        <v>100</v>
      </c>
    </row>
    <row r="9" spans="1:3" x14ac:dyDescent="0.25">
      <c r="A9" s="12" t="s">
        <v>5</v>
      </c>
      <c r="B9" s="4">
        <v>240</v>
      </c>
    </row>
    <row r="10" spans="1:3" x14ac:dyDescent="0.25">
      <c r="A10" s="12" t="s">
        <v>6</v>
      </c>
      <c r="B10" s="4">
        <v>320</v>
      </c>
    </row>
    <row r="11" spans="1:3" x14ac:dyDescent="0.25">
      <c r="A11" s="12" t="s">
        <v>3</v>
      </c>
      <c r="B11" s="4">
        <v>144</v>
      </c>
    </row>
    <row r="12" spans="1:3" ht="15.75" thickBot="1" x14ac:dyDescent="0.3">
      <c r="A12" s="13" t="s">
        <v>2</v>
      </c>
      <c r="B12" s="5">
        <v>210</v>
      </c>
    </row>
    <row r="14" spans="1:3" ht="15.75" thickBot="1" x14ac:dyDescent="0.3"/>
    <row r="15" spans="1:3" ht="30.75" thickBot="1" x14ac:dyDescent="0.3">
      <c r="A15" s="58" t="s">
        <v>10</v>
      </c>
      <c r="B15" s="6" t="s">
        <v>65</v>
      </c>
      <c r="C15" s="27" t="s">
        <v>66</v>
      </c>
    </row>
    <row r="16" spans="1:3" x14ac:dyDescent="0.25">
      <c r="A16" s="7" t="str" cm="1">
        <f t="array" ref="A16:A20">_xlfn.UNIQUE(A2:A12)</f>
        <v>Patryk Zawadzki</v>
      </c>
      <c r="B16" s="31"/>
      <c r="C16" s="26"/>
    </row>
    <row r="17" spans="1:3" x14ac:dyDescent="0.25">
      <c r="A17" s="7" t="str">
        <v>Milena Piotrowska</v>
      </c>
      <c r="B17" s="31"/>
      <c r="C17" s="26"/>
    </row>
    <row r="18" spans="1:3" x14ac:dyDescent="0.25">
      <c r="A18" s="7" t="str">
        <v>Joanna Brzezińska</v>
      </c>
      <c r="B18" s="31"/>
      <c r="C18" s="26"/>
    </row>
    <row r="19" spans="1:3" x14ac:dyDescent="0.25">
      <c r="A19" s="7" t="str">
        <v>Roman Wiśniewski</v>
      </c>
      <c r="B19" s="31"/>
      <c r="C19" s="26"/>
    </row>
    <row r="20" spans="1:3" ht="15.75" thickBot="1" x14ac:dyDescent="0.3">
      <c r="A20" s="8" t="str">
        <v>Marcelina Michalak</v>
      </c>
      <c r="B20" s="32"/>
      <c r="C20" s="33"/>
    </row>
  </sheetData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BF4D914-0696-4CFF-B517-8863C4C5C3B9}">
            <xm:f>B16='Zadanie 7 odp'!B16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B16:C20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93475-E83B-49B9-A190-8E2C453CAE60}">
  <dimension ref="A1:C20"/>
  <sheetViews>
    <sheetView workbookViewId="0">
      <selection activeCell="E12" sqref="E12"/>
    </sheetView>
  </sheetViews>
  <sheetFormatPr defaultRowHeight="15" x14ac:dyDescent="0.25"/>
  <cols>
    <col min="1" max="1" width="20" bestFit="1" customWidth="1"/>
    <col min="2" max="2" width="9.85546875" bestFit="1" customWidth="1"/>
  </cols>
  <sheetData>
    <row r="1" spans="1:3" ht="15.75" thickBot="1" x14ac:dyDescent="0.3">
      <c r="A1" s="57" t="s">
        <v>10</v>
      </c>
      <c r="B1" s="39" t="s">
        <v>64</v>
      </c>
    </row>
    <row r="2" spans="1:3" x14ac:dyDescent="0.25">
      <c r="A2" s="12" t="s">
        <v>2</v>
      </c>
      <c r="B2" s="4">
        <f>'Zadanie 7'!B2</f>
        <v>300</v>
      </c>
    </row>
    <row r="3" spans="1:3" x14ac:dyDescent="0.25">
      <c r="A3" s="12" t="s">
        <v>5</v>
      </c>
      <c r="B3" s="4">
        <f>'Zadanie 7'!B3</f>
        <v>320</v>
      </c>
    </row>
    <row r="4" spans="1:3" x14ac:dyDescent="0.25">
      <c r="A4" s="12" t="s">
        <v>6</v>
      </c>
      <c r="B4" s="4">
        <f>'Zadanie 7'!B4</f>
        <v>140</v>
      </c>
    </row>
    <row r="5" spans="1:3" x14ac:dyDescent="0.25">
      <c r="A5" s="12" t="s">
        <v>3</v>
      </c>
      <c r="B5" s="4">
        <f>'Zadanie 7'!B5</f>
        <v>152</v>
      </c>
    </row>
    <row r="6" spans="1:3" x14ac:dyDescent="0.25">
      <c r="A6" s="12" t="s">
        <v>9</v>
      </c>
      <c r="B6" s="4">
        <f>'Zadanie 7'!B6</f>
        <v>345</v>
      </c>
    </row>
    <row r="7" spans="1:3" x14ac:dyDescent="0.25">
      <c r="A7" s="12" t="s">
        <v>3</v>
      </c>
      <c r="B7" s="4">
        <f>'Zadanie 7'!B7</f>
        <v>180</v>
      </c>
    </row>
    <row r="8" spans="1:3" x14ac:dyDescent="0.25">
      <c r="A8" s="12" t="s">
        <v>9</v>
      </c>
      <c r="B8" s="4">
        <f>'Zadanie 7'!B8</f>
        <v>100</v>
      </c>
    </row>
    <row r="9" spans="1:3" x14ac:dyDescent="0.25">
      <c r="A9" s="12" t="s">
        <v>5</v>
      </c>
      <c r="B9" s="4">
        <f>'Zadanie 7'!B9</f>
        <v>240</v>
      </c>
    </row>
    <row r="10" spans="1:3" x14ac:dyDescent="0.25">
      <c r="A10" s="12" t="s">
        <v>6</v>
      </c>
      <c r="B10" s="4">
        <f>'Zadanie 7'!B10</f>
        <v>320</v>
      </c>
    </row>
    <row r="11" spans="1:3" x14ac:dyDescent="0.25">
      <c r="A11" s="12" t="s">
        <v>3</v>
      </c>
      <c r="B11" s="4">
        <f>'Zadanie 7'!B11</f>
        <v>144</v>
      </c>
    </row>
    <row r="12" spans="1:3" ht="15.75" thickBot="1" x14ac:dyDescent="0.3">
      <c r="A12" s="13" t="s">
        <v>2</v>
      </c>
      <c r="B12" s="5">
        <f>'Zadanie 7'!B12</f>
        <v>210</v>
      </c>
    </row>
    <row r="15" spans="1:3" ht="30" x14ac:dyDescent="0.25">
      <c r="B15" s="25" t="s">
        <v>65</v>
      </c>
      <c r="C15" s="25" t="s">
        <v>66</v>
      </c>
    </row>
    <row r="16" spans="1:3" x14ac:dyDescent="0.25">
      <c r="A16" t="str" cm="1">
        <f t="array" ref="A16:A20">_xlfn.UNIQUE(A2:A12)</f>
        <v>Patryk Zawadzki</v>
      </c>
      <c r="B16">
        <f>COUNTIF(A2:A12,A16)</f>
        <v>2</v>
      </c>
      <c r="C16">
        <f>SUMIF(A2:A12,A16,B2:B12)</f>
        <v>510</v>
      </c>
    </row>
    <row r="17" spans="1:3" x14ac:dyDescent="0.25">
      <c r="A17" t="str">
        <v>Milena Piotrowska</v>
      </c>
      <c r="B17">
        <f t="shared" ref="B17:B20" si="0">COUNTIF(A3:A13,A17)</f>
        <v>2</v>
      </c>
      <c r="C17">
        <f t="shared" ref="C17:C20" si="1">SUMIF(A3:A13,A17,B3:B13)</f>
        <v>560</v>
      </c>
    </row>
    <row r="18" spans="1:3" x14ac:dyDescent="0.25">
      <c r="A18" t="str">
        <v>Joanna Brzezińska</v>
      </c>
      <c r="B18">
        <f t="shared" si="0"/>
        <v>2</v>
      </c>
      <c r="C18">
        <f t="shared" si="1"/>
        <v>460</v>
      </c>
    </row>
    <row r="19" spans="1:3" x14ac:dyDescent="0.25">
      <c r="A19" t="str">
        <v>Roman Wiśniewski</v>
      </c>
      <c r="B19">
        <f t="shared" si="0"/>
        <v>3</v>
      </c>
      <c r="C19">
        <f t="shared" si="1"/>
        <v>476</v>
      </c>
    </row>
    <row r="20" spans="1:3" x14ac:dyDescent="0.25">
      <c r="A20" t="str">
        <v>Marcelina Michalak</v>
      </c>
      <c r="B20">
        <f t="shared" si="0"/>
        <v>2</v>
      </c>
      <c r="C20">
        <f t="shared" si="1"/>
        <v>445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5FA91-2A7B-4E27-AF1E-C9CD92BE8CE2}">
  <dimension ref="A2:J5"/>
  <sheetViews>
    <sheetView workbookViewId="0">
      <selection activeCell="D4" sqref="D4"/>
    </sheetView>
  </sheetViews>
  <sheetFormatPr defaultRowHeight="15" x14ac:dyDescent="0.25"/>
  <cols>
    <col min="1" max="1" width="9.140625" style="41"/>
    <col min="2" max="4" width="20.7109375" style="41" customWidth="1"/>
    <col min="5" max="9" width="9.140625" style="41"/>
    <col min="10" max="10" width="22.7109375" style="41" customWidth="1"/>
    <col min="11" max="16384" width="9.140625" style="41"/>
  </cols>
  <sheetData>
    <row r="2" spans="1:10" ht="80.099999999999994" customHeight="1" thickBot="1" x14ac:dyDescent="0.3">
      <c r="B2" s="43"/>
      <c r="C2" s="44"/>
      <c r="D2" s="47"/>
      <c r="E2" s="40">
        <f>IF(AND(D2&lt;&gt;0,D2=C2,D2=B2),1,0)</f>
        <v>0</v>
      </c>
    </row>
    <row r="3" spans="1:10" ht="80.099999999999994" customHeight="1" thickTop="1" thickBot="1" x14ac:dyDescent="0.3">
      <c r="B3" s="45"/>
      <c r="C3" s="46"/>
      <c r="D3" s="48"/>
      <c r="E3" s="40">
        <f t="shared" ref="E3:E4" si="0">IF(AND(D3&lt;&gt;0,D3=C3,D3=B3),1,0)</f>
        <v>0</v>
      </c>
      <c r="G3" s="59" t="s">
        <v>26</v>
      </c>
      <c r="H3" s="60"/>
      <c r="I3" s="60"/>
      <c r="J3" s="42" t="str">
        <f>IF(A5,B4,IF(B5,B4,IF(C5,C4,IF(D5,D4,IF(E5,D4,IF(E4,D4,IF(E3,D3,IF(E2,D2,"NIKT"))))))))</f>
        <v>NIKT</v>
      </c>
    </row>
    <row r="4" spans="1:10" ht="80.099999999999994" customHeight="1" thickTop="1" x14ac:dyDescent="0.25">
      <c r="B4" s="49"/>
      <c r="C4" s="50"/>
      <c r="D4" s="51"/>
      <c r="E4" s="40">
        <f t="shared" si="0"/>
        <v>0</v>
      </c>
    </row>
    <row r="5" spans="1:10" x14ac:dyDescent="0.25">
      <c r="A5" s="40">
        <f>IF(AND(B4&lt;&gt;0,B4=C3,B4=D2),1,0)</f>
        <v>0</v>
      </c>
      <c r="B5" s="40">
        <f t="shared" ref="B5:C5" si="1">IF(AND(B4&lt;&gt;0,B4=B3,B4=B2),1,0)</f>
        <v>0</v>
      </c>
      <c r="C5" s="40">
        <f t="shared" si="1"/>
        <v>0</v>
      </c>
      <c r="D5" s="40">
        <f>IF(AND(D4&lt;&gt;0,D4=D3,D4=D2),1,0)</f>
        <v>0</v>
      </c>
      <c r="E5" s="40">
        <f>IF(AND(D4&lt;&gt;0,D4=C3,D4=B2),1,0)</f>
        <v>0</v>
      </c>
    </row>
  </sheetData>
  <sheetProtection sheet="1" objects="1" scenarios="1"/>
  <mergeCells count="1"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788AB-C170-46BF-B670-375C71FECA49}">
  <dimension ref="A1:H27"/>
  <sheetViews>
    <sheetView workbookViewId="0">
      <selection activeCell="C2" sqref="C2"/>
    </sheetView>
  </sheetViews>
  <sheetFormatPr defaultRowHeight="15" x14ac:dyDescent="0.25"/>
  <sheetData>
    <row r="1" spans="1:8" ht="15.75" thickBot="1" x14ac:dyDescent="0.3">
      <c r="A1" s="3" t="s">
        <v>27</v>
      </c>
      <c r="B1" s="39" t="s">
        <v>28</v>
      </c>
      <c r="C1" s="3" t="s">
        <v>29</v>
      </c>
      <c r="D1" s="3" t="s">
        <v>30</v>
      </c>
      <c r="E1" s="3" t="s">
        <v>31</v>
      </c>
      <c r="F1" s="3" t="s">
        <v>32</v>
      </c>
      <c r="G1" s="3" t="s">
        <v>33</v>
      </c>
      <c r="H1" s="3" t="s">
        <v>34</v>
      </c>
    </row>
    <row r="2" spans="1:8" x14ac:dyDescent="0.25">
      <c r="A2" s="34">
        <v>149</v>
      </c>
      <c r="B2" s="4">
        <v>72</v>
      </c>
      <c r="C2" s="61"/>
      <c r="D2" s="62"/>
      <c r="E2" s="62"/>
      <c r="F2" s="62"/>
      <c r="G2" s="62"/>
      <c r="H2" s="63"/>
    </row>
    <row r="3" spans="1:8" x14ac:dyDescent="0.25">
      <c r="A3" s="7">
        <v>87</v>
      </c>
      <c r="B3" s="4">
        <v>71</v>
      </c>
      <c r="C3" s="64"/>
      <c r="D3" s="65"/>
      <c r="E3" s="65"/>
      <c r="F3" s="65"/>
      <c r="G3" s="65"/>
      <c r="H3" s="66"/>
    </row>
    <row r="4" spans="1:8" x14ac:dyDescent="0.25">
      <c r="A4" s="7">
        <v>68</v>
      </c>
      <c r="B4" s="4">
        <v>64</v>
      </c>
      <c r="C4" s="64"/>
      <c r="D4" s="65"/>
      <c r="E4" s="65"/>
      <c r="F4" s="65"/>
      <c r="G4" s="65"/>
      <c r="H4" s="66"/>
    </row>
    <row r="5" spans="1:8" x14ac:dyDescent="0.25">
      <c r="A5" s="7">
        <v>109</v>
      </c>
      <c r="B5" s="4">
        <v>185</v>
      </c>
      <c r="C5" s="64"/>
      <c r="D5" s="65"/>
      <c r="E5" s="65"/>
      <c r="F5" s="65"/>
      <c r="G5" s="65"/>
      <c r="H5" s="66"/>
    </row>
    <row r="6" spans="1:8" x14ac:dyDescent="0.25">
      <c r="A6" s="7">
        <v>44</v>
      </c>
      <c r="B6" s="4">
        <v>175</v>
      </c>
      <c r="C6" s="64"/>
      <c r="D6" s="65"/>
      <c r="E6" s="65"/>
      <c r="F6" s="65"/>
      <c r="G6" s="65"/>
      <c r="H6" s="66"/>
    </row>
    <row r="7" spans="1:8" x14ac:dyDescent="0.25">
      <c r="A7" s="7">
        <v>147</v>
      </c>
      <c r="B7" s="4">
        <v>157</v>
      </c>
      <c r="C7" s="64"/>
      <c r="D7" s="65"/>
      <c r="E7" s="65"/>
      <c r="F7" s="65"/>
      <c r="G7" s="65"/>
      <c r="H7" s="66"/>
    </row>
    <row r="8" spans="1:8" x14ac:dyDescent="0.25">
      <c r="A8" s="7">
        <v>29</v>
      </c>
      <c r="B8" s="4">
        <v>65</v>
      </c>
      <c r="C8" s="64"/>
      <c r="D8" s="65"/>
      <c r="E8" s="65"/>
      <c r="F8" s="65"/>
      <c r="G8" s="65"/>
      <c r="H8" s="66"/>
    </row>
    <row r="9" spans="1:8" x14ac:dyDescent="0.25">
      <c r="A9" s="7">
        <v>143</v>
      </c>
      <c r="B9" s="4">
        <v>123</v>
      </c>
      <c r="C9" s="64"/>
      <c r="D9" s="65"/>
      <c r="E9" s="65"/>
      <c r="F9" s="65"/>
      <c r="G9" s="65"/>
      <c r="H9" s="66"/>
    </row>
    <row r="10" spans="1:8" x14ac:dyDescent="0.25">
      <c r="A10" s="7">
        <v>23</v>
      </c>
      <c r="B10" s="4">
        <v>23</v>
      </c>
      <c r="C10" s="64"/>
      <c r="D10" s="65"/>
      <c r="E10" s="65"/>
      <c r="F10" s="65"/>
      <c r="G10" s="65"/>
      <c r="H10" s="66"/>
    </row>
    <row r="11" spans="1:8" x14ac:dyDescent="0.25">
      <c r="A11" s="7">
        <v>91</v>
      </c>
      <c r="B11" s="4">
        <v>177</v>
      </c>
      <c r="C11" s="64"/>
      <c r="D11" s="65"/>
      <c r="E11" s="65"/>
      <c r="F11" s="65"/>
      <c r="G11" s="65"/>
      <c r="H11" s="66"/>
    </row>
    <row r="12" spans="1:8" x14ac:dyDescent="0.25">
      <c r="A12" s="7">
        <v>116</v>
      </c>
      <c r="B12" s="4">
        <v>119</v>
      </c>
      <c r="C12" s="64"/>
      <c r="D12" s="65"/>
      <c r="E12" s="65"/>
      <c r="F12" s="65"/>
      <c r="G12" s="65"/>
      <c r="H12" s="66"/>
    </row>
    <row r="13" spans="1:8" x14ac:dyDescent="0.25">
      <c r="A13" s="7">
        <v>128</v>
      </c>
      <c r="B13" s="4">
        <v>59</v>
      </c>
      <c r="C13" s="64"/>
      <c r="D13" s="65"/>
      <c r="E13" s="65"/>
      <c r="F13" s="65"/>
      <c r="G13" s="65"/>
      <c r="H13" s="66"/>
    </row>
    <row r="14" spans="1:8" x14ac:dyDescent="0.25">
      <c r="A14" s="7">
        <v>107</v>
      </c>
      <c r="B14" s="4">
        <v>24</v>
      </c>
      <c r="C14" s="64"/>
      <c r="D14" s="65"/>
      <c r="E14" s="65"/>
      <c r="F14" s="65"/>
      <c r="G14" s="65"/>
      <c r="H14" s="66"/>
    </row>
    <row r="15" spans="1:8" x14ac:dyDescent="0.25">
      <c r="A15" s="7">
        <v>151</v>
      </c>
      <c r="B15" s="4">
        <v>172</v>
      </c>
      <c r="C15" s="64"/>
      <c r="D15" s="65"/>
      <c r="E15" s="65"/>
      <c r="F15" s="65"/>
      <c r="G15" s="65"/>
      <c r="H15" s="66"/>
    </row>
    <row r="16" spans="1:8" x14ac:dyDescent="0.25">
      <c r="A16" s="7">
        <v>122</v>
      </c>
      <c r="B16" s="4">
        <v>195</v>
      </c>
      <c r="C16" s="64"/>
      <c r="D16" s="65"/>
      <c r="E16" s="65"/>
      <c r="F16" s="65"/>
      <c r="G16" s="65"/>
      <c r="H16" s="66"/>
    </row>
    <row r="17" spans="1:8" x14ac:dyDescent="0.25">
      <c r="A17" s="7">
        <v>137</v>
      </c>
      <c r="B17" s="4">
        <v>121</v>
      </c>
      <c r="C17" s="64"/>
      <c r="D17" s="65"/>
      <c r="E17" s="65"/>
      <c r="F17" s="65"/>
      <c r="G17" s="65"/>
      <c r="H17" s="66"/>
    </row>
    <row r="18" spans="1:8" x14ac:dyDescent="0.25">
      <c r="A18" s="7">
        <v>29</v>
      </c>
      <c r="B18" s="4">
        <v>182</v>
      </c>
      <c r="C18" s="64"/>
      <c r="D18" s="65"/>
      <c r="E18" s="65"/>
      <c r="F18" s="65"/>
      <c r="G18" s="65"/>
      <c r="H18" s="66"/>
    </row>
    <row r="19" spans="1:8" x14ac:dyDescent="0.25">
      <c r="A19" s="7">
        <v>172</v>
      </c>
      <c r="B19" s="4">
        <v>38</v>
      </c>
      <c r="C19" s="64"/>
      <c r="D19" s="65"/>
      <c r="E19" s="65"/>
      <c r="F19" s="65"/>
      <c r="G19" s="65"/>
      <c r="H19" s="66"/>
    </row>
    <row r="20" spans="1:8" x14ac:dyDescent="0.25">
      <c r="A20" s="7">
        <v>128</v>
      </c>
      <c r="B20" s="4">
        <v>195</v>
      </c>
      <c r="C20" s="64"/>
      <c r="D20" s="65"/>
      <c r="E20" s="65"/>
      <c r="F20" s="65"/>
      <c r="G20" s="65"/>
      <c r="H20" s="66"/>
    </row>
    <row r="21" spans="1:8" x14ac:dyDescent="0.25">
      <c r="A21" s="7">
        <v>21</v>
      </c>
      <c r="B21" s="4">
        <v>80</v>
      </c>
      <c r="C21" s="64"/>
      <c r="D21" s="65"/>
      <c r="E21" s="65"/>
      <c r="F21" s="65"/>
      <c r="G21" s="65"/>
      <c r="H21" s="66"/>
    </row>
    <row r="22" spans="1:8" x14ac:dyDescent="0.25">
      <c r="A22" s="7">
        <v>186</v>
      </c>
      <c r="B22" s="4">
        <v>82</v>
      </c>
      <c r="C22" s="64"/>
      <c r="D22" s="65"/>
      <c r="E22" s="65"/>
      <c r="F22" s="65"/>
      <c r="G22" s="65"/>
      <c r="H22" s="66"/>
    </row>
    <row r="23" spans="1:8" x14ac:dyDescent="0.25">
      <c r="A23" s="7">
        <v>114</v>
      </c>
      <c r="B23" s="4">
        <v>133</v>
      </c>
      <c r="C23" s="64"/>
      <c r="D23" s="65"/>
      <c r="E23" s="65"/>
      <c r="F23" s="65"/>
      <c r="G23" s="65"/>
      <c r="H23" s="66"/>
    </row>
    <row r="24" spans="1:8" x14ac:dyDescent="0.25">
      <c r="A24" s="7">
        <v>16</v>
      </c>
      <c r="B24" s="4">
        <v>126</v>
      </c>
      <c r="C24" s="64"/>
      <c r="D24" s="65"/>
      <c r="E24" s="65"/>
      <c r="F24" s="65"/>
      <c r="G24" s="65"/>
      <c r="H24" s="66"/>
    </row>
    <row r="25" spans="1:8" x14ac:dyDescent="0.25">
      <c r="A25" s="7">
        <v>106</v>
      </c>
      <c r="B25" s="4">
        <v>189</v>
      </c>
      <c r="C25" s="64"/>
      <c r="D25" s="65"/>
      <c r="E25" s="65"/>
      <c r="F25" s="65"/>
      <c r="G25" s="65"/>
      <c r="H25" s="66"/>
    </row>
    <row r="26" spans="1:8" x14ac:dyDescent="0.25">
      <c r="A26" s="7">
        <v>61</v>
      </c>
      <c r="B26" s="4">
        <v>10</v>
      </c>
      <c r="C26" s="64"/>
      <c r="D26" s="65"/>
      <c r="E26" s="65"/>
      <c r="F26" s="65"/>
      <c r="G26" s="65"/>
      <c r="H26" s="66"/>
    </row>
    <row r="27" spans="1:8" ht="15.75" thickBot="1" x14ac:dyDescent="0.3">
      <c r="A27" s="8">
        <v>177</v>
      </c>
      <c r="B27" s="5">
        <v>81</v>
      </c>
      <c r="C27" s="67"/>
      <c r="D27" s="68"/>
      <c r="E27" s="68"/>
      <c r="F27" s="68"/>
      <c r="G27" s="68"/>
      <c r="H27" s="69"/>
    </row>
  </sheetData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D8F648D-43D8-4D97-A158-C495845D008C}">
            <xm:f>C2='Zadanie 2 odp'!C2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C2:H27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5F204-D44F-44CB-ACF2-C75DF2AA9AED}">
  <dimension ref="A1:H27"/>
  <sheetViews>
    <sheetView workbookViewId="0">
      <selection activeCell="E2" sqref="E2:H2"/>
    </sheetView>
  </sheetViews>
  <sheetFormatPr defaultRowHeight="15" x14ac:dyDescent="0.25"/>
  <sheetData>
    <row r="1" spans="1:8" x14ac:dyDescent="0.25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  <c r="G1" t="s">
        <v>33</v>
      </c>
      <c r="H1" t="s">
        <v>34</v>
      </c>
    </row>
    <row r="2" spans="1:8" x14ac:dyDescent="0.25">
      <c r="A2">
        <f>'Zadanie 2'!A2</f>
        <v>149</v>
      </c>
      <c r="B2">
        <f>'Zadanie 2'!B2</f>
        <v>72</v>
      </c>
      <c r="C2" s="31" t="str">
        <f>IF($A2&gt;$B2,"TAK","NIE")</f>
        <v>TAK</v>
      </c>
      <c r="D2" s="31" t="str">
        <f>IF($A2=$B2,"TAK","NIE")</f>
        <v>NIE</v>
      </c>
      <c r="E2" s="31" t="str">
        <f>IF($A2&lt;$B2,"TAK","NIE")</f>
        <v>NIE</v>
      </c>
      <c r="F2" s="31" t="str">
        <f>IF($A2&lt;&gt;$B2,"TAK","NIE")</f>
        <v>TAK</v>
      </c>
      <c r="G2" s="31" t="str">
        <f>IF($A2&gt;=$B2,"TAK","NIE")</f>
        <v>TAK</v>
      </c>
      <c r="H2" s="31" t="str">
        <f>IF($A2&lt;=$B2,"TAK","NIE")</f>
        <v>NIE</v>
      </c>
    </row>
    <row r="3" spans="1:8" x14ac:dyDescent="0.25">
      <c r="A3">
        <f>'Zadanie 2'!A3</f>
        <v>87</v>
      </c>
      <c r="B3">
        <f>'Zadanie 2'!B3</f>
        <v>71</v>
      </c>
      <c r="C3" s="31" t="str">
        <f t="shared" ref="C3:C27" si="0">IF($A3&gt;$B3,"TAK","NIE")</f>
        <v>TAK</v>
      </c>
      <c r="D3" s="31" t="str">
        <f t="shared" ref="D3:D27" si="1">IF($A3=$B3,"TAK","NIE")</f>
        <v>NIE</v>
      </c>
      <c r="E3" s="31" t="str">
        <f t="shared" ref="E3:E27" si="2">IF($A3&lt;$B3,"TAK","NIE")</f>
        <v>NIE</v>
      </c>
      <c r="F3" s="31" t="str">
        <f t="shared" ref="F3:F27" si="3">IF($A3&lt;&gt;$B3,"TAK","NIE")</f>
        <v>TAK</v>
      </c>
      <c r="G3" s="31" t="str">
        <f t="shared" ref="G3:G27" si="4">IF($A3&gt;=$B3,"TAK","NIE")</f>
        <v>TAK</v>
      </c>
      <c r="H3" s="31" t="str">
        <f t="shared" ref="H3:H27" si="5">IF($A3&lt;=$B3,"TAK","NIE")</f>
        <v>NIE</v>
      </c>
    </row>
    <row r="4" spans="1:8" x14ac:dyDescent="0.25">
      <c r="A4">
        <f>'Zadanie 2'!A4</f>
        <v>68</v>
      </c>
      <c r="B4">
        <f>'Zadanie 2'!B4</f>
        <v>64</v>
      </c>
      <c r="C4" s="31" t="str">
        <f t="shared" si="0"/>
        <v>TAK</v>
      </c>
      <c r="D4" s="31" t="str">
        <f t="shared" si="1"/>
        <v>NIE</v>
      </c>
      <c r="E4" s="31" t="str">
        <f t="shared" si="2"/>
        <v>NIE</v>
      </c>
      <c r="F4" s="31" t="str">
        <f t="shared" si="3"/>
        <v>TAK</v>
      </c>
      <c r="G4" s="31" t="str">
        <f t="shared" si="4"/>
        <v>TAK</v>
      </c>
      <c r="H4" s="31" t="str">
        <f t="shared" si="5"/>
        <v>NIE</v>
      </c>
    </row>
    <row r="5" spans="1:8" x14ac:dyDescent="0.25">
      <c r="A5">
        <f>'Zadanie 2'!A5</f>
        <v>109</v>
      </c>
      <c r="B5">
        <f>'Zadanie 2'!B5</f>
        <v>185</v>
      </c>
      <c r="C5" s="31" t="str">
        <f t="shared" si="0"/>
        <v>NIE</v>
      </c>
      <c r="D5" s="31" t="str">
        <f t="shared" si="1"/>
        <v>NIE</v>
      </c>
      <c r="E5" s="31" t="str">
        <f t="shared" si="2"/>
        <v>TAK</v>
      </c>
      <c r="F5" s="31" t="str">
        <f t="shared" si="3"/>
        <v>TAK</v>
      </c>
      <c r="G5" s="31" t="str">
        <f t="shared" si="4"/>
        <v>NIE</v>
      </c>
      <c r="H5" s="31" t="str">
        <f t="shared" si="5"/>
        <v>TAK</v>
      </c>
    </row>
    <row r="6" spans="1:8" x14ac:dyDescent="0.25">
      <c r="A6">
        <f>'Zadanie 2'!A6</f>
        <v>44</v>
      </c>
      <c r="B6">
        <f>'Zadanie 2'!B6</f>
        <v>175</v>
      </c>
      <c r="C6" s="31" t="str">
        <f t="shared" si="0"/>
        <v>NIE</v>
      </c>
      <c r="D6" s="31" t="str">
        <f t="shared" si="1"/>
        <v>NIE</v>
      </c>
      <c r="E6" s="31" t="str">
        <f t="shared" si="2"/>
        <v>TAK</v>
      </c>
      <c r="F6" s="31" t="str">
        <f t="shared" si="3"/>
        <v>TAK</v>
      </c>
      <c r="G6" s="31" t="str">
        <f t="shared" si="4"/>
        <v>NIE</v>
      </c>
      <c r="H6" s="31" t="str">
        <f t="shared" si="5"/>
        <v>TAK</v>
      </c>
    </row>
    <row r="7" spans="1:8" x14ac:dyDescent="0.25">
      <c r="A7">
        <f>'Zadanie 2'!A7</f>
        <v>147</v>
      </c>
      <c r="B7">
        <f>'Zadanie 2'!B7</f>
        <v>157</v>
      </c>
      <c r="C7" s="31" t="str">
        <f t="shared" si="0"/>
        <v>NIE</v>
      </c>
      <c r="D7" s="31" t="str">
        <f t="shared" si="1"/>
        <v>NIE</v>
      </c>
      <c r="E7" s="31" t="str">
        <f t="shared" si="2"/>
        <v>TAK</v>
      </c>
      <c r="F7" s="31" t="str">
        <f t="shared" si="3"/>
        <v>TAK</v>
      </c>
      <c r="G7" s="31" t="str">
        <f t="shared" si="4"/>
        <v>NIE</v>
      </c>
      <c r="H7" s="31" t="str">
        <f t="shared" si="5"/>
        <v>TAK</v>
      </c>
    </row>
    <row r="8" spans="1:8" x14ac:dyDescent="0.25">
      <c r="A8">
        <f>'Zadanie 2'!A8</f>
        <v>29</v>
      </c>
      <c r="B8">
        <f>'Zadanie 2'!B8</f>
        <v>65</v>
      </c>
      <c r="C8" s="31" t="str">
        <f t="shared" si="0"/>
        <v>NIE</v>
      </c>
      <c r="D8" s="31" t="str">
        <f t="shared" si="1"/>
        <v>NIE</v>
      </c>
      <c r="E8" s="31" t="str">
        <f t="shared" si="2"/>
        <v>TAK</v>
      </c>
      <c r="F8" s="31" t="str">
        <f t="shared" si="3"/>
        <v>TAK</v>
      </c>
      <c r="G8" s="31" t="str">
        <f t="shared" si="4"/>
        <v>NIE</v>
      </c>
      <c r="H8" s="31" t="str">
        <f t="shared" si="5"/>
        <v>TAK</v>
      </c>
    </row>
    <row r="9" spans="1:8" x14ac:dyDescent="0.25">
      <c r="A9">
        <f>'Zadanie 2'!A9</f>
        <v>143</v>
      </c>
      <c r="B9">
        <f>'Zadanie 2'!B9</f>
        <v>123</v>
      </c>
      <c r="C9" s="31" t="str">
        <f t="shared" si="0"/>
        <v>TAK</v>
      </c>
      <c r="D9" s="31" t="str">
        <f t="shared" si="1"/>
        <v>NIE</v>
      </c>
      <c r="E9" s="31" t="str">
        <f t="shared" si="2"/>
        <v>NIE</v>
      </c>
      <c r="F9" s="31" t="str">
        <f t="shared" si="3"/>
        <v>TAK</v>
      </c>
      <c r="G9" s="31" t="str">
        <f t="shared" si="4"/>
        <v>TAK</v>
      </c>
      <c r="H9" s="31" t="str">
        <f t="shared" si="5"/>
        <v>NIE</v>
      </c>
    </row>
    <row r="10" spans="1:8" x14ac:dyDescent="0.25">
      <c r="A10">
        <f>'Zadanie 2'!A10</f>
        <v>23</v>
      </c>
      <c r="B10">
        <f>'Zadanie 2'!B10</f>
        <v>23</v>
      </c>
      <c r="C10" s="31" t="str">
        <f t="shared" si="0"/>
        <v>NIE</v>
      </c>
      <c r="D10" s="31" t="str">
        <f t="shared" si="1"/>
        <v>TAK</v>
      </c>
      <c r="E10" s="31" t="str">
        <f t="shared" si="2"/>
        <v>NIE</v>
      </c>
      <c r="F10" s="31" t="str">
        <f t="shared" si="3"/>
        <v>NIE</v>
      </c>
      <c r="G10" s="31" t="str">
        <f t="shared" si="4"/>
        <v>TAK</v>
      </c>
      <c r="H10" s="31" t="str">
        <f t="shared" si="5"/>
        <v>TAK</v>
      </c>
    </row>
    <row r="11" spans="1:8" x14ac:dyDescent="0.25">
      <c r="A11">
        <f>'Zadanie 2'!A11</f>
        <v>91</v>
      </c>
      <c r="B11">
        <f>'Zadanie 2'!B11</f>
        <v>177</v>
      </c>
      <c r="C11" s="31" t="str">
        <f t="shared" si="0"/>
        <v>NIE</v>
      </c>
      <c r="D11" s="31" t="str">
        <f t="shared" si="1"/>
        <v>NIE</v>
      </c>
      <c r="E11" s="31" t="str">
        <f t="shared" si="2"/>
        <v>TAK</v>
      </c>
      <c r="F11" s="31" t="str">
        <f t="shared" si="3"/>
        <v>TAK</v>
      </c>
      <c r="G11" s="31" t="str">
        <f t="shared" si="4"/>
        <v>NIE</v>
      </c>
      <c r="H11" s="31" t="str">
        <f t="shared" si="5"/>
        <v>TAK</v>
      </c>
    </row>
    <row r="12" spans="1:8" x14ac:dyDescent="0.25">
      <c r="A12">
        <f>'Zadanie 2'!A12</f>
        <v>116</v>
      </c>
      <c r="B12">
        <f>'Zadanie 2'!B12</f>
        <v>119</v>
      </c>
      <c r="C12" s="31" t="str">
        <f t="shared" si="0"/>
        <v>NIE</v>
      </c>
      <c r="D12" s="31" t="str">
        <f t="shared" si="1"/>
        <v>NIE</v>
      </c>
      <c r="E12" s="31" t="str">
        <f t="shared" si="2"/>
        <v>TAK</v>
      </c>
      <c r="F12" s="31" t="str">
        <f t="shared" si="3"/>
        <v>TAK</v>
      </c>
      <c r="G12" s="31" t="str">
        <f t="shared" si="4"/>
        <v>NIE</v>
      </c>
      <c r="H12" s="31" t="str">
        <f t="shared" si="5"/>
        <v>TAK</v>
      </c>
    </row>
    <row r="13" spans="1:8" x14ac:dyDescent="0.25">
      <c r="A13">
        <f>'Zadanie 2'!A13</f>
        <v>128</v>
      </c>
      <c r="B13">
        <f>'Zadanie 2'!B13</f>
        <v>59</v>
      </c>
      <c r="C13" s="31" t="str">
        <f t="shared" si="0"/>
        <v>TAK</v>
      </c>
      <c r="D13" s="31" t="str">
        <f t="shared" si="1"/>
        <v>NIE</v>
      </c>
      <c r="E13" s="31" t="str">
        <f t="shared" si="2"/>
        <v>NIE</v>
      </c>
      <c r="F13" s="31" t="str">
        <f t="shared" si="3"/>
        <v>TAK</v>
      </c>
      <c r="G13" s="31" t="str">
        <f t="shared" si="4"/>
        <v>TAK</v>
      </c>
      <c r="H13" s="31" t="str">
        <f t="shared" si="5"/>
        <v>NIE</v>
      </c>
    </row>
    <row r="14" spans="1:8" x14ac:dyDescent="0.25">
      <c r="A14">
        <f>'Zadanie 2'!A14</f>
        <v>107</v>
      </c>
      <c r="B14">
        <f>'Zadanie 2'!B14</f>
        <v>24</v>
      </c>
      <c r="C14" s="31" t="str">
        <f t="shared" si="0"/>
        <v>TAK</v>
      </c>
      <c r="D14" s="31" t="str">
        <f t="shared" si="1"/>
        <v>NIE</v>
      </c>
      <c r="E14" s="31" t="str">
        <f t="shared" si="2"/>
        <v>NIE</v>
      </c>
      <c r="F14" s="31" t="str">
        <f t="shared" si="3"/>
        <v>TAK</v>
      </c>
      <c r="G14" s="31" t="str">
        <f t="shared" si="4"/>
        <v>TAK</v>
      </c>
      <c r="H14" s="31" t="str">
        <f t="shared" si="5"/>
        <v>NIE</v>
      </c>
    </row>
    <row r="15" spans="1:8" x14ac:dyDescent="0.25">
      <c r="A15">
        <f>'Zadanie 2'!A15</f>
        <v>151</v>
      </c>
      <c r="B15">
        <f>'Zadanie 2'!B15</f>
        <v>172</v>
      </c>
      <c r="C15" s="31" t="str">
        <f t="shared" si="0"/>
        <v>NIE</v>
      </c>
      <c r="D15" s="31" t="str">
        <f t="shared" si="1"/>
        <v>NIE</v>
      </c>
      <c r="E15" s="31" t="str">
        <f t="shared" si="2"/>
        <v>TAK</v>
      </c>
      <c r="F15" s="31" t="str">
        <f t="shared" si="3"/>
        <v>TAK</v>
      </c>
      <c r="G15" s="31" t="str">
        <f t="shared" si="4"/>
        <v>NIE</v>
      </c>
      <c r="H15" s="31" t="str">
        <f t="shared" si="5"/>
        <v>TAK</v>
      </c>
    </row>
    <row r="16" spans="1:8" x14ac:dyDescent="0.25">
      <c r="A16">
        <f>'Zadanie 2'!A16</f>
        <v>122</v>
      </c>
      <c r="B16">
        <f>'Zadanie 2'!B16</f>
        <v>195</v>
      </c>
      <c r="C16" s="31" t="str">
        <f t="shared" si="0"/>
        <v>NIE</v>
      </c>
      <c r="D16" s="31" t="str">
        <f t="shared" si="1"/>
        <v>NIE</v>
      </c>
      <c r="E16" s="31" t="str">
        <f t="shared" si="2"/>
        <v>TAK</v>
      </c>
      <c r="F16" s="31" t="str">
        <f t="shared" si="3"/>
        <v>TAK</v>
      </c>
      <c r="G16" s="31" t="str">
        <f t="shared" si="4"/>
        <v>NIE</v>
      </c>
      <c r="H16" s="31" t="str">
        <f t="shared" si="5"/>
        <v>TAK</v>
      </c>
    </row>
    <row r="17" spans="1:8" x14ac:dyDescent="0.25">
      <c r="A17">
        <f>'Zadanie 2'!A17</f>
        <v>137</v>
      </c>
      <c r="B17">
        <f>'Zadanie 2'!B17</f>
        <v>121</v>
      </c>
      <c r="C17" s="31" t="str">
        <f t="shared" si="0"/>
        <v>TAK</v>
      </c>
      <c r="D17" s="31" t="str">
        <f t="shared" si="1"/>
        <v>NIE</v>
      </c>
      <c r="E17" s="31" t="str">
        <f t="shared" si="2"/>
        <v>NIE</v>
      </c>
      <c r="F17" s="31" t="str">
        <f t="shared" si="3"/>
        <v>TAK</v>
      </c>
      <c r="G17" s="31" t="str">
        <f t="shared" si="4"/>
        <v>TAK</v>
      </c>
      <c r="H17" s="31" t="str">
        <f t="shared" si="5"/>
        <v>NIE</v>
      </c>
    </row>
    <row r="18" spans="1:8" x14ac:dyDescent="0.25">
      <c r="A18">
        <f>'Zadanie 2'!A18</f>
        <v>29</v>
      </c>
      <c r="B18">
        <f>'Zadanie 2'!B18</f>
        <v>182</v>
      </c>
      <c r="C18" s="31" t="str">
        <f t="shared" si="0"/>
        <v>NIE</v>
      </c>
      <c r="D18" s="31" t="str">
        <f t="shared" si="1"/>
        <v>NIE</v>
      </c>
      <c r="E18" s="31" t="str">
        <f t="shared" si="2"/>
        <v>TAK</v>
      </c>
      <c r="F18" s="31" t="str">
        <f t="shared" si="3"/>
        <v>TAK</v>
      </c>
      <c r="G18" s="31" t="str">
        <f t="shared" si="4"/>
        <v>NIE</v>
      </c>
      <c r="H18" s="31" t="str">
        <f t="shared" si="5"/>
        <v>TAK</v>
      </c>
    </row>
    <row r="19" spans="1:8" x14ac:dyDescent="0.25">
      <c r="A19">
        <f>'Zadanie 2'!A19</f>
        <v>172</v>
      </c>
      <c r="B19">
        <f>'Zadanie 2'!B19</f>
        <v>38</v>
      </c>
      <c r="C19" s="31" t="str">
        <f t="shared" si="0"/>
        <v>TAK</v>
      </c>
      <c r="D19" s="31" t="str">
        <f t="shared" si="1"/>
        <v>NIE</v>
      </c>
      <c r="E19" s="31" t="str">
        <f t="shared" si="2"/>
        <v>NIE</v>
      </c>
      <c r="F19" s="31" t="str">
        <f t="shared" si="3"/>
        <v>TAK</v>
      </c>
      <c r="G19" s="31" t="str">
        <f t="shared" si="4"/>
        <v>TAK</v>
      </c>
      <c r="H19" s="31" t="str">
        <f t="shared" si="5"/>
        <v>NIE</v>
      </c>
    </row>
    <row r="20" spans="1:8" x14ac:dyDescent="0.25">
      <c r="A20">
        <f>'Zadanie 2'!A20</f>
        <v>128</v>
      </c>
      <c r="B20">
        <f>'Zadanie 2'!B20</f>
        <v>195</v>
      </c>
      <c r="C20" s="31" t="str">
        <f t="shared" si="0"/>
        <v>NIE</v>
      </c>
      <c r="D20" s="31" t="str">
        <f t="shared" si="1"/>
        <v>NIE</v>
      </c>
      <c r="E20" s="31" t="str">
        <f t="shared" si="2"/>
        <v>TAK</v>
      </c>
      <c r="F20" s="31" t="str">
        <f t="shared" si="3"/>
        <v>TAK</v>
      </c>
      <c r="G20" s="31" t="str">
        <f t="shared" si="4"/>
        <v>NIE</v>
      </c>
      <c r="H20" s="31" t="str">
        <f t="shared" si="5"/>
        <v>TAK</v>
      </c>
    </row>
    <row r="21" spans="1:8" x14ac:dyDescent="0.25">
      <c r="A21">
        <f>'Zadanie 2'!A21</f>
        <v>21</v>
      </c>
      <c r="B21">
        <f>'Zadanie 2'!B21</f>
        <v>80</v>
      </c>
      <c r="C21" s="31" t="str">
        <f t="shared" si="0"/>
        <v>NIE</v>
      </c>
      <c r="D21" s="31" t="str">
        <f t="shared" si="1"/>
        <v>NIE</v>
      </c>
      <c r="E21" s="31" t="str">
        <f t="shared" si="2"/>
        <v>TAK</v>
      </c>
      <c r="F21" s="31" t="str">
        <f t="shared" si="3"/>
        <v>TAK</v>
      </c>
      <c r="G21" s="31" t="str">
        <f t="shared" si="4"/>
        <v>NIE</v>
      </c>
      <c r="H21" s="31" t="str">
        <f t="shared" si="5"/>
        <v>TAK</v>
      </c>
    </row>
    <row r="22" spans="1:8" x14ac:dyDescent="0.25">
      <c r="A22">
        <f>'Zadanie 2'!A22</f>
        <v>186</v>
      </c>
      <c r="B22">
        <f>'Zadanie 2'!B22</f>
        <v>82</v>
      </c>
      <c r="C22" s="31" t="str">
        <f t="shared" si="0"/>
        <v>TAK</v>
      </c>
      <c r="D22" s="31" t="str">
        <f t="shared" si="1"/>
        <v>NIE</v>
      </c>
      <c r="E22" s="31" t="str">
        <f t="shared" si="2"/>
        <v>NIE</v>
      </c>
      <c r="F22" s="31" t="str">
        <f t="shared" si="3"/>
        <v>TAK</v>
      </c>
      <c r="G22" s="31" t="str">
        <f t="shared" si="4"/>
        <v>TAK</v>
      </c>
      <c r="H22" s="31" t="str">
        <f t="shared" si="5"/>
        <v>NIE</v>
      </c>
    </row>
    <row r="23" spans="1:8" x14ac:dyDescent="0.25">
      <c r="A23">
        <f>'Zadanie 2'!A23</f>
        <v>114</v>
      </c>
      <c r="B23">
        <f>'Zadanie 2'!B23</f>
        <v>133</v>
      </c>
      <c r="C23" s="31" t="str">
        <f t="shared" si="0"/>
        <v>NIE</v>
      </c>
      <c r="D23" s="31" t="str">
        <f t="shared" si="1"/>
        <v>NIE</v>
      </c>
      <c r="E23" s="31" t="str">
        <f t="shared" si="2"/>
        <v>TAK</v>
      </c>
      <c r="F23" s="31" t="str">
        <f t="shared" si="3"/>
        <v>TAK</v>
      </c>
      <c r="G23" s="31" t="str">
        <f t="shared" si="4"/>
        <v>NIE</v>
      </c>
      <c r="H23" s="31" t="str">
        <f t="shared" si="5"/>
        <v>TAK</v>
      </c>
    </row>
    <row r="24" spans="1:8" x14ac:dyDescent="0.25">
      <c r="A24">
        <f>'Zadanie 2'!A24</f>
        <v>16</v>
      </c>
      <c r="B24">
        <f>'Zadanie 2'!B24</f>
        <v>126</v>
      </c>
      <c r="C24" s="31" t="str">
        <f t="shared" si="0"/>
        <v>NIE</v>
      </c>
      <c r="D24" s="31" t="str">
        <f t="shared" si="1"/>
        <v>NIE</v>
      </c>
      <c r="E24" s="31" t="str">
        <f t="shared" si="2"/>
        <v>TAK</v>
      </c>
      <c r="F24" s="31" t="str">
        <f t="shared" si="3"/>
        <v>TAK</v>
      </c>
      <c r="G24" s="31" t="str">
        <f t="shared" si="4"/>
        <v>NIE</v>
      </c>
      <c r="H24" s="31" t="str">
        <f t="shared" si="5"/>
        <v>TAK</v>
      </c>
    </row>
    <row r="25" spans="1:8" x14ac:dyDescent="0.25">
      <c r="A25">
        <f>'Zadanie 2'!A25</f>
        <v>106</v>
      </c>
      <c r="B25">
        <f>'Zadanie 2'!B25</f>
        <v>189</v>
      </c>
      <c r="C25" s="31" t="str">
        <f t="shared" si="0"/>
        <v>NIE</v>
      </c>
      <c r="D25" s="31" t="str">
        <f t="shared" si="1"/>
        <v>NIE</v>
      </c>
      <c r="E25" s="31" t="str">
        <f t="shared" si="2"/>
        <v>TAK</v>
      </c>
      <c r="F25" s="31" t="str">
        <f t="shared" si="3"/>
        <v>TAK</v>
      </c>
      <c r="G25" s="31" t="str">
        <f t="shared" si="4"/>
        <v>NIE</v>
      </c>
      <c r="H25" s="31" t="str">
        <f t="shared" si="5"/>
        <v>TAK</v>
      </c>
    </row>
    <row r="26" spans="1:8" x14ac:dyDescent="0.25">
      <c r="A26">
        <f>'Zadanie 2'!A26</f>
        <v>61</v>
      </c>
      <c r="B26">
        <f>'Zadanie 2'!B26</f>
        <v>10</v>
      </c>
      <c r="C26" s="31" t="str">
        <f t="shared" si="0"/>
        <v>TAK</v>
      </c>
      <c r="D26" s="31" t="str">
        <f t="shared" si="1"/>
        <v>NIE</v>
      </c>
      <c r="E26" s="31" t="str">
        <f t="shared" si="2"/>
        <v>NIE</v>
      </c>
      <c r="F26" s="31" t="str">
        <f t="shared" si="3"/>
        <v>TAK</v>
      </c>
      <c r="G26" s="31" t="str">
        <f t="shared" si="4"/>
        <v>TAK</v>
      </c>
      <c r="H26" s="31" t="str">
        <f t="shared" si="5"/>
        <v>NIE</v>
      </c>
    </row>
    <row r="27" spans="1:8" x14ac:dyDescent="0.25">
      <c r="A27">
        <f>'Zadanie 2'!A27</f>
        <v>177</v>
      </c>
      <c r="B27">
        <f>'Zadanie 2'!B27</f>
        <v>81</v>
      </c>
      <c r="C27" s="31" t="str">
        <f t="shared" si="0"/>
        <v>TAK</v>
      </c>
      <c r="D27" s="31" t="str">
        <f t="shared" si="1"/>
        <v>NIE</v>
      </c>
      <c r="E27" s="31" t="str">
        <f t="shared" si="2"/>
        <v>NIE</v>
      </c>
      <c r="F27" s="31" t="str">
        <f t="shared" si="3"/>
        <v>TAK</v>
      </c>
      <c r="G27" s="31" t="str">
        <f t="shared" si="4"/>
        <v>TAK</v>
      </c>
      <c r="H27" s="31" t="str">
        <f t="shared" si="5"/>
        <v>NIE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0435F-A2C4-407C-828F-1D2287638FC8}">
  <dimension ref="A1:C11"/>
  <sheetViews>
    <sheetView workbookViewId="0">
      <selection activeCell="C2" sqref="C2:C11"/>
    </sheetView>
  </sheetViews>
  <sheetFormatPr defaultRowHeight="15" x14ac:dyDescent="0.25"/>
  <cols>
    <col min="1" max="1" width="20" bestFit="1" customWidth="1"/>
    <col min="3" max="3" width="17.140625" customWidth="1"/>
  </cols>
  <sheetData>
    <row r="1" spans="1:3" ht="30.75" thickBot="1" x14ac:dyDescent="0.3">
      <c r="A1" s="3" t="s">
        <v>10</v>
      </c>
      <c r="B1" s="6" t="s">
        <v>14</v>
      </c>
      <c r="C1" s="3" t="s">
        <v>16</v>
      </c>
    </row>
    <row r="2" spans="1:3" x14ac:dyDescent="0.25">
      <c r="A2" s="4" t="s">
        <v>0</v>
      </c>
      <c r="B2" s="2">
        <v>4.68</v>
      </c>
      <c r="C2" s="71"/>
    </row>
    <row r="3" spans="1:3" x14ac:dyDescent="0.25">
      <c r="A3" s="4" t="s">
        <v>8</v>
      </c>
      <c r="B3" s="2">
        <v>6</v>
      </c>
      <c r="C3" s="71"/>
    </row>
    <row r="4" spans="1:3" x14ac:dyDescent="0.25">
      <c r="A4" s="4" t="s">
        <v>1</v>
      </c>
      <c r="B4" s="2">
        <v>4.79</v>
      </c>
      <c r="C4" s="71"/>
    </row>
    <row r="5" spans="1:3" x14ac:dyDescent="0.25">
      <c r="A5" s="4" t="s">
        <v>2</v>
      </c>
      <c r="B5" s="2">
        <v>4.26</v>
      </c>
      <c r="C5" s="71"/>
    </row>
    <row r="6" spans="1:3" x14ac:dyDescent="0.25">
      <c r="A6" s="4" t="s">
        <v>5</v>
      </c>
      <c r="B6" s="2">
        <v>3.54</v>
      </c>
      <c r="C6" s="71"/>
    </row>
    <row r="7" spans="1:3" x14ac:dyDescent="0.25">
      <c r="A7" s="4" t="s">
        <v>6</v>
      </c>
      <c r="B7" s="2">
        <v>5.0199999999999996</v>
      </c>
      <c r="C7" s="71"/>
    </row>
    <row r="8" spans="1:3" x14ac:dyDescent="0.25">
      <c r="A8" s="4" t="s">
        <v>3</v>
      </c>
      <c r="B8" s="2">
        <v>2.44</v>
      </c>
      <c r="C8" s="71"/>
    </row>
    <row r="9" spans="1:3" x14ac:dyDescent="0.25">
      <c r="A9" s="4" t="s">
        <v>4</v>
      </c>
      <c r="B9" s="2">
        <v>3.98</v>
      </c>
      <c r="C9" s="71"/>
    </row>
    <row r="10" spans="1:3" x14ac:dyDescent="0.25">
      <c r="A10" s="4" t="s">
        <v>7</v>
      </c>
      <c r="B10" s="2">
        <v>4.5199999999999996</v>
      </c>
      <c r="C10" s="71"/>
    </row>
    <row r="11" spans="1:3" ht="15.75" thickBot="1" x14ac:dyDescent="0.3">
      <c r="A11" s="5" t="s">
        <v>9</v>
      </c>
      <c r="B11" s="9">
        <v>1.89</v>
      </c>
      <c r="C11" s="72"/>
    </row>
  </sheetData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9474AE5-B778-4A0F-A071-0722891C1243}">
            <xm:f>$C2='Zadanie 3 odp'!$C2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C2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43CEE-3185-466B-8CE4-8723798C78EA}">
  <dimension ref="A1:C11"/>
  <sheetViews>
    <sheetView workbookViewId="0">
      <selection activeCell="C2" sqref="C2:C11"/>
    </sheetView>
  </sheetViews>
  <sheetFormatPr defaultRowHeight="15" x14ac:dyDescent="0.25"/>
  <cols>
    <col min="1" max="1" width="20" bestFit="1" customWidth="1"/>
    <col min="3" max="3" width="17.140625" customWidth="1"/>
  </cols>
  <sheetData>
    <row r="1" spans="1:3" ht="30.75" thickBot="1" x14ac:dyDescent="0.3">
      <c r="A1" s="3" t="s">
        <v>10</v>
      </c>
      <c r="B1" s="6" t="s">
        <v>14</v>
      </c>
      <c r="C1" s="3" t="s">
        <v>16</v>
      </c>
    </row>
    <row r="2" spans="1:3" x14ac:dyDescent="0.25">
      <c r="A2" s="4" t="s">
        <v>0</v>
      </c>
      <c r="B2" s="2">
        <v>4.68</v>
      </c>
      <c r="C2" s="24" t="str">
        <f>IF(B2=6,"celujący",IF(B2&gt;=5,"bardzo dobry",IF(B2&gt;=4,"dobry",IF(B2&gt;=3,"dostateczny",IF(B2&gt;=2,"dopuszczający","niedostateczny")))))</f>
        <v>dobry</v>
      </c>
    </row>
    <row r="3" spans="1:3" x14ac:dyDescent="0.25">
      <c r="A3" s="4" t="s">
        <v>8</v>
      </c>
      <c r="B3" s="2">
        <v>6</v>
      </c>
      <c r="C3" s="24" t="str">
        <f t="shared" ref="C3:C11" si="0">IF(B3=6,"celujący",IF(B3&gt;=5,"bardzo dobry",IF(B3&gt;=4,"dobry",IF(B3&gt;=3,"dostateczny",IF(B3&gt;=2,"dopuszczający","niedostateczny")))))</f>
        <v>celujący</v>
      </c>
    </row>
    <row r="4" spans="1:3" x14ac:dyDescent="0.25">
      <c r="A4" s="4" t="s">
        <v>1</v>
      </c>
      <c r="B4" s="2">
        <v>4.79</v>
      </c>
      <c r="C4" s="24" t="str">
        <f t="shared" si="0"/>
        <v>dobry</v>
      </c>
    </row>
    <row r="5" spans="1:3" x14ac:dyDescent="0.25">
      <c r="A5" s="4" t="s">
        <v>2</v>
      </c>
      <c r="B5" s="2">
        <v>4.26</v>
      </c>
      <c r="C5" s="24" t="str">
        <f t="shared" si="0"/>
        <v>dobry</v>
      </c>
    </row>
    <row r="6" spans="1:3" x14ac:dyDescent="0.25">
      <c r="A6" s="4" t="s">
        <v>5</v>
      </c>
      <c r="B6" s="2">
        <v>3.54</v>
      </c>
      <c r="C6" s="24" t="str">
        <f t="shared" si="0"/>
        <v>dostateczny</v>
      </c>
    </row>
    <row r="7" spans="1:3" x14ac:dyDescent="0.25">
      <c r="A7" s="4" t="s">
        <v>6</v>
      </c>
      <c r="B7" s="2">
        <v>5.0199999999999996</v>
      </c>
      <c r="C7" s="24" t="str">
        <f t="shared" si="0"/>
        <v>bardzo dobry</v>
      </c>
    </row>
    <row r="8" spans="1:3" x14ac:dyDescent="0.25">
      <c r="A8" s="4" t="s">
        <v>3</v>
      </c>
      <c r="B8" s="2">
        <v>2.44</v>
      </c>
      <c r="C8" s="24" t="str">
        <f t="shared" si="0"/>
        <v>dopuszczający</v>
      </c>
    </row>
    <row r="9" spans="1:3" x14ac:dyDescent="0.25">
      <c r="A9" s="4" t="s">
        <v>4</v>
      </c>
      <c r="B9" s="2">
        <v>3.98</v>
      </c>
      <c r="C9" s="24" t="str">
        <f t="shared" si="0"/>
        <v>dostateczny</v>
      </c>
    </row>
    <row r="10" spans="1:3" x14ac:dyDescent="0.25">
      <c r="A10" s="4" t="s">
        <v>7</v>
      </c>
      <c r="B10" s="2">
        <v>4.5199999999999996</v>
      </c>
      <c r="C10" s="24" t="str">
        <f t="shared" si="0"/>
        <v>dobry</v>
      </c>
    </row>
    <row r="11" spans="1:3" ht="15.75" thickBot="1" x14ac:dyDescent="0.3">
      <c r="A11" s="5" t="s">
        <v>9</v>
      </c>
      <c r="B11" s="9">
        <v>1.89</v>
      </c>
      <c r="C11" s="24" t="str">
        <f t="shared" si="0"/>
        <v>niedostateczny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F15DF-F4B8-4AA8-A87E-EF65B1ADB203}">
  <dimension ref="A1:D11"/>
  <sheetViews>
    <sheetView workbookViewId="0">
      <selection activeCell="D2" sqref="D2:D11"/>
    </sheetView>
  </sheetViews>
  <sheetFormatPr defaultRowHeight="15" x14ac:dyDescent="0.25"/>
  <cols>
    <col min="1" max="1" width="20" bestFit="1" customWidth="1"/>
    <col min="2" max="2" width="16.140625" customWidth="1"/>
    <col min="4" max="4" width="14" customWidth="1"/>
  </cols>
  <sheetData>
    <row r="1" spans="1:4" ht="30.75" thickBot="1" x14ac:dyDescent="0.3">
      <c r="A1" s="3" t="s">
        <v>10</v>
      </c>
      <c r="B1" s="23" t="s">
        <v>13</v>
      </c>
      <c r="C1" s="23" t="s">
        <v>14</v>
      </c>
      <c r="D1" s="23" t="s">
        <v>15</v>
      </c>
    </row>
    <row r="2" spans="1:4" x14ac:dyDescent="0.25">
      <c r="A2" s="7" t="s">
        <v>0</v>
      </c>
      <c r="B2" s="20">
        <v>1273.4100000000001</v>
      </c>
      <c r="C2" s="22">
        <v>4.68</v>
      </c>
      <c r="D2" s="71"/>
    </row>
    <row r="3" spans="1:4" x14ac:dyDescent="0.25">
      <c r="A3" s="7" t="s">
        <v>8</v>
      </c>
      <c r="B3" s="20">
        <v>644.17999999999995</v>
      </c>
      <c r="C3" s="22">
        <v>3.54</v>
      </c>
      <c r="D3" s="71"/>
    </row>
    <row r="4" spans="1:4" x14ac:dyDescent="0.25">
      <c r="A4" s="7" t="s">
        <v>1</v>
      </c>
      <c r="B4" s="20">
        <v>795.96</v>
      </c>
      <c r="C4" s="22">
        <v>4.79</v>
      </c>
      <c r="D4" s="71"/>
    </row>
    <row r="5" spans="1:4" x14ac:dyDescent="0.25">
      <c r="A5" s="7" t="s">
        <v>2</v>
      </c>
      <c r="B5" s="20">
        <v>565.73</v>
      </c>
      <c r="C5" s="22">
        <v>4.26</v>
      </c>
      <c r="D5" s="71"/>
    </row>
    <row r="6" spans="1:4" x14ac:dyDescent="0.25">
      <c r="A6" s="7" t="s">
        <v>5</v>
      </c>
      <c r="B6" s="20">
        <v>975.83</v>
      </c>
      <c r="C6" s="22">
        <v>3.54</v>
      </c>
      <c r="D6" s="71"/>
    </row>
    <row r="7" spans="1:4" x14ac:dyDescent="0.25">
      <c r="A7" s="7" t="s">
        <v>6</v>
      </c>
      <c r="B7" s="20">
        <v>427.83</v>
      </c>
      <c r="C7" s="22">
        <v>5.0199999999999996</v>
      </c>
      <c r="D7" s="71"/>
    </row>
    <row r="8" spans="1:4" x14ac:dyDescent="0.25">
      <c r="A8" s="7" t="s">
        <v>3</v>
      </c>
      <c r="B8" s="20">
        <v>1127.5</v>
      </c>
      <c r="C8" s="22">
        <v>4.8099999999999996</v>
      </c>
      <c r="D8" s="71"/>
    </row>
    <row r="9" spans="1:4" x14ac:dyDescent="0.25">
      <c r="A9" s="7" t="s">
        <v>4</v>
      </c>
      <c r="B9" s="20">
        <v>1074.46</v>
      </c>
      <c r="C9" s="22">
        <v>3.98</v>
      </c>
      <c r="D9" s="71"/>
    </row>
    <row r="10" spans="1:4" x14ac:dyDescent="0.25">
      <c r="A10" s="7" t="s">
        <v>7</v>
      </c>
      <c r="B10" s="20">
        <v>792.02</v>
      </c>
      <c r="C10" s="22">
        <v>4.5199999999999996</v>
      </c>
      <c r="D10" s="71"/>
    </row>
    <row r="11" spans="1:4" ht="15.75" thickBot="1" x14ac:dyDescent="0.3">
      <c r="A11" s="8" t="s">
        <v>9</v>
      </c>
      <c r="B11" s="21">
        <v>904.99</v>
      </c>
      <c r="C11" s="9">
        <v>4.9000000000000004</v>
      </c>
      <c r="D11" s="72"/>
    </row>
  </sheetData>
  <conditionalFormatting sqref="D2:D11">
    <cfRule type="cellIs" dxfId="4" priority="1" operator="equal">
      <formula>"TAK"</formula>
    </cfRule>
    <cfRule type="cellIs" dxfId="3" priority="2" operator="equal">
      <formula>"NIE"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91059-060A-4449-9864-A1F57D173D6E}">
  <dimension ref="A1:L24"/>
  <sheetViews>
    <sheetView workbookViewId="0">
      <selection activeCell="I2" sqref="I2"/>
    </sheetView>
  </sheetViews>
  <sheetFormatPr defaultRowHeight="15" x14ac:dyDescent="0.25"/>
  <cols>
    <col min="1" max="1" width="14.140625" customWidth="1"/>
    <col min="2" max="2" width="10.140625" bestFit="1" customWidth="1"/>
    <col min="3" max="3" width="12.5703125" customWidth="1"/>
    <col min="5" max="5" width="12.28515625" customWidth="1"/>
    <col min="7" max="7" width="12.85546875" customWidth="1"/>
    <col min="9" max="9" width="7.7109375" customWidth="1"/>
    <col min="11" max="11" width="9.140625" customWidth="1"/>
    <col min="12" max="13" width="10.140625" bestFit="1" customWidth="1"/>
    <col min="14" max="14" width="9.85546875" bestFit="1" customWidth="1"/>
  </cols>
  <sheetData>
    <row r="1" spans="1:12" ht="30.75" thickBot="1" x14ac:dyDescent="0.3">
      <c r="A1" s="23" t="s">
        <v>22</v>
      </c>
      <c r="B1" s="23" t="s">
        <v>17</v>
      </c>
      <c r="C1" s="23" t="s">
        <v>23</v>
      </c>
      <c r="D1" s="23" t="s">
        <v>18</v>
      </c>
      <c r="E1" s="23" t="s">
        <v>24</v>
      </c>
      <c r="F1" s="23" t="s">
        <v>19</v>
      </c>
      <c r="G1" s="23" t="s">
        <v>25</v>
      </c>
      <c r="H1" s="23" t="s">
        <v>20</v>
      </c>
      <c r="I1" s="27" t="s">
        <v>21</v>
      </c>
      <c r="J1" s="25"/>
      <c r="K1" s="25"/>
    </row>
    <row r="2" spans="1:12" x14ac:dyDescent="0.25">
      <c r="A2" s="14">
        <v>19623</v>
      </c>
      <c r="B2" s="14">
        <v>40238</v>
      </c>
      <c r="C2" s="7">
        <f>YEAR(A2)</f>
        <v>1953</v>
      </c>
      <c r="D2" s="7">
        <f>YEAR(B2)</f>
        <v>2010</v>
      </c>
      <c r="E2" s="7">
        <f>MONTH(A2)</f>
        <v>9</v>
      </c>
      <c r="F2" s="7">
        <f>MONTH(B2)</f>
        <v>3</v>
      </c>
      <c r="G2" s="7">
        <f>DAY(A2)</f>
        <v>21</v>
      </c>
      <c r="H2" s="7">
        <f>DAY(B2)</f>
        <v>1</v>
      </c>
      <c r="I2" s="26"/>
      <c r="L2" s="1"/>
    </row>
    <row r="3" spans="1:12" x14ac:dyDescent="0.25">
      <c r="A3" s="14">
        <v>19538</v>
      </c>
      <c r="B3" s="14">
        <v>37587</v>
      </c>
      <c r="C3" s="7">
        <f t="shared" ref="C3:D24" si="0">YEAR(A3)</f>
        <v>1953</v>
      </c>
      <c r="D3" s="7">
        <f t="shared" si="0"/>
        <v>2002</v>
      </c>
      <c r="E3" s="7">
        <f t="shared" ref="E3:F24" si="1">MONTH(A3)</f>
        <v>6</v>
      </c>
      <c r="F3" s="7">
        <f t="shared" si="1"/>
        <v>11</v>
      </c>
      <c r="G3" s="7">
        <f t="shared" ref="G3:H24" si="2">DAY(A3)</f>
        <v>28</v>
      </c>
      <c r="H3" s="7">
        <f t="shared" si="2"/>
        <v>27</v>
      </c>
      <c r="I3" s="26"/>
      <c r="L3" s="1"/>
    </row>
    <row r="4" spans="1:12" x14ac:dyDescent="0.25">
      <c r="A4" s="14">
        <v>24533</v>
      </c>
      <c r="B4" s="14">
        <v>37623</v>
      </c>
      <c r="C4" s="7">
        <f t="shared" si="0"/>
        <v>1967</v>
      </c>
      <c r="D4" s="7">
        <f t="shared" si="0"/>
        <v>2003</v>
      </c>
      <c r="E4" s="7">
        <f t="shared" si="1"/>
        <v>3</v>
      </c>
      <c r="F4" s="7">
        <f t="shared" si="1"/>
        <v>1</v>
      </c>
      <c r="G4" s="7">
        <f t="shared" si="2"/>
        <v>2</v>
      </c>
      <c r="H4" s="7">
        <f t="shared" si="2"/>
        <v>2</v>
      </c>
      <c r="I4" s="26"/>
      <c r="L4" s="1"/>
    </row>
    <row r="5" spans="1:12" x14ac:dyDescent="0.25">
      <c r="A5" s="14">
        <v>26627</v>
      </c>
      <c r="B5" s="14">
        <v>37626</v>
      </c>
      <c r="C5" s="7">
        <f t="shared" si="0"/>
        <v>1972</v>
      </c>
      <c r="D5" s="7">
        <f t="shared" si="0"/>
        <v>2003</v>
      </c>
      <c r="E5" s="7">
        <f t="shared" si="1"/>
        <v>11</v>
      </c>
      <c r="F5" s="7">
        <f t="shared" si="1"/>
        <v>1</v>
      </c>
      <c r="G5" s="7">
        <f t="shared" si="2"/>
        <v>24</v>
      </c>
      <c r="H5" s="7">
        <f t="shared" si="2"/>
        <v>5</v>
      </c>
      <c r="I5" s="26"/>
      <c r="L5" s="1"/>
    </row>
    <row r="6" spans="1:12" x14ac:dyDescent="0.25">
      <c r="A6" s="14">
        <v>35445</v>
      </c>
      <c r="B6" s="14">
        <v>40238</v>
      </c>
      <c r="C6" s="7">
        <f t="shared" si="0"/>
        <v>1997</v>
      </c>
      <c r="D6" s="7">
        <f t="shared" si="0"/>
        <v>2010</v>
      </c>
      <c r="E6" s="7">
        <f t="shared" si="1"/>
        <v>1</v>
      </c>
      <c r="F6" s="7">
        <f t="shared" si="1"/>
        <v>3</v>
      </c>
      <c r="G6" s="7">
        <f t="shared" si="2"/>
        <v>15</v>
      </c>
      <c r="H6" s="7">
        <f t="shared" si="2"/>
        <v>1</v>
      </c>
      <c r="I6" s="26"/>
      <c r="L6" s="1"/>
    </row>
    <row r="7" spans="1:12" x14ac:dyDescent="0.25">
      <c r="A7" s="14">
        <v>37248</v>
      </c>
      <c r="B7" s="14">
        <v>40238</v>
      </c>
      <c r="C7" s="7">
        <f t="shared" si="0"/>
        <v>2001</v>
      </c>
      <c r="D7" s="7">
        <f t="shared" si="0"/>
        <v>2010</v>
      </c>
      <c r="E7" s="7">
        <f t="shared" si="1"/>
        <v>12</v>
      </c>
      <c r="F7" s="7">
        <f t="shared" si="1"/>
        <v>3</v>
      </c>
      <c r="G7" s="7">
        <f t="shared" si="2"/>
        <v>23</v>
      </c>
      <c r="H7" s="7">
        <f t="shared" si="2"/>
        <v>1</v>
      </c>
      <c r="I7" s="26"/>
      <c r="L7" s="1"/>
    </row>
    <row r="8" spans="1:12" x14ac:dyDescent="0.25">
      <c r="A8" s="14">
        <v>18093</v>
      </c>
      <c r="B8" s="14">
        <v>40238</v>
      </c>
      <c r="C8" s="7">
        <f t="shared" si="0"/>
        <v>1949</v>
      </c>
      <c r="D8" s="7">
        <f t="shared" si="0"/>
        <v>2010</v>
      </c>
      <c r="E8" s="7">
        <f t="shared" si="1"/>
        <v>7</v>
      </c>
      <c r="F8" s="7">
        <f t="shared" si="1"/>
        <v>3</v>
      </c>
      <c r="G8" s="7">
        <f t="shared" si="2"/>
        <v>14</v>
      </c>
      <c r="H8" s="7">
        <f t="shared" si="2"/>
        <v>1</v>
      </c>
      <c r="I8" s="26"/>
      <c r="L8" s="1"/>
    </row>
    <row r="9" spans="1:12" x14ac:dyDescent="0.25">
      <c r="A9" s="14">
        <v>37250</v>
      </c>
      <c r="B9" s="14">
        <v>40238</v>
      </c>
      <c r="C9" s="7">
        <f t="shared" si="0"/>
        <v>2001</v>
      </c>
      <c r="D9" s="7">
        <f t="shared" si="0"/>
        <v>2010</v>
      </c>
      <c r="E9" s="7">
        <f t="shared" si="1"/>
        <v>12</v>
      </c>
      <c r="F9" s="7">
        <f t="shared" si="1"/>
        <v>3</v>
      </c>
      <c r="G9" s="7">
        <f t="shared" si="2"/>
        <v>25</v>
      </c>
      <c r="H9" s="7">
        <f t="shared" si="2"/>
        <v>1</v>
      </c>
      <c r="I9" s="26"/>
      <c r="L9" s="1"/>
    </row>
    <row r="10" spans="1:12" x14ac:dyDescent="0.25">
      <c r="A10" s="14">
        <v>37237</v>
      </c>
      <c r="B10" s="14">
        <v>40238</v>
      </c>
      <c r="C10" s="7">
        <f t="shared" si="0"/>
        <v>2001</v>
      </c>
      <c r="D10" s="7">
        <f t="shared" si="0"/>
        <v>2010</v>
      </c>
      <c r="E10" s="7">
        <f t="shared" si="1"/>
        <v>12</v>
      </c>
      <c r="F10" s="7">
        <f t="shared" si="1"/>
        <v>3</v>
      </c>
      <c r="G10" s="7">
        <f t="shared" si="2"/>
        <v>12</v>
      </c>
      <c r="H10" s="7">
        <f t="shared" si="2"/>
        <v>1</v>
      </c>
      <c r="I10" s="26"/>
      <c r="L10" s="1"/>
    </row>
    <row r="11" spans="1:12" x14ac:dyDescent="0.25">
      <c r="A11" s="14">
        <v>37207</v>
      </c>
      <c r="B11" s="14">
        <v>40238</v>
      </c>
      <c r="C11" s="7">
        <f t="shared" si="0"/>
        <v>2001</v>
      </c>
      <c r="D11" s="7">
        <f t="shared" si="0"/>
        <v>2010</v>
      </c>
      <c r="E11" s="7">
        <f t="shared" si="1"/>
        <v>11</v>
      </c>
      <c r="F11" s="7">
        <f t="shared" si="1"/>
        <v>3</v>
      </c>
      <c r="G11" s="7">
        <f t="shared" si="2"/>
        <v>12</v>
      </c>
      <c r="H11" s="7">
        <f t="shared" si="2"/>
        <v>1</v>
      </c>
      <c r="I11" s="26"/>
      <c r="L11" s="1"/>
    </row>
    <row r="12" spans="1:12" x14ac:dyDescent="0.25">
      <c r="A12" s="14">
        <v>37214</v>
      </c>
      <c r="B12" s="14">
        <v>40238</v>
      </c>
      <c r="C12" s="7">
        <f t="shared" si="0"/>
        <v>2001</v>
      </c>
      <c r="D12" s="7">
        <f t="shared" si="0"/>
        <v>2010</v>
      </c>
      <c r="E12" s="7">
        <f t="shared" si="1"/>
        <v>11</v>
      </c>
      <c r="F12" s="7">
        <f t="shared" si="1"/>
        <v>3</v>
      </c>
      <c r="G12" s="7">
        <f t="shared" si="2"/>
        <v>19</v>
      </c>
      <c r="H12" s="7">
        <f t="shared" si="2"/>
        <v>1</v>
      </c>
      <c r="I12" s="26"/>
      <c r="L12" s="1"/>
    </row>
    <row r="13" spans="1:12" x14ac:dyDescent="0.25">
      <c r="A13" s="14">
        <v>37254</v>
      </c>
      <c r="B13" s="14">
        <v>40238</v>
      </c>
      <c r="C13" s="7">
        <f t="shared" si="0"/>
        <v>2001</v>
      </c>
      <c r="D13" s="7">
        <f t="shared" si="0"/>
        <v>2010</v>
      </c>
      <c r="E13" s="7">
        <f t="shared" si="1"/>
        <v>12</v>
      </c>
      <c r="F13" s="7">
        <f t="shared" si="1"/>
        <v>3</v>
      </c>
      <c r="G13" s="7">
        <f t="shared" si="2"/>
        <v>29</v>
      </c>
      <c r="H13" s="7">
        <f t="shared" si="2"/>
        <v>1</v>
      </c>
      <c r="I13" s="26"/>
      <c r="L13" s="1"/>
    </row>
    <row r="14" spans="1:12" x14ac:dyDescent="0.25">
      <c r="A14" s="14">
        <v>37618</v>
      </c>
      <c r="B14" s="14">
        <v>38011</v>
      </c>
      <c r="C14" s="7">
        <f t="shared" si="0"/>
        <v>2002</v>
      </c>
      <c r="D14" s="7">
        <f t="shared" si="0"/>
        <v>2004</v>
      </c>
      <c r="E14" s="7">
        <f t="shared" si="1"/>
        <v>12</v>
      </c>
      <c r="F14" s="7">
        <f t="shared" si="1"/>
        <v>1</v>
      </c>
      <c r="G14" s="7">
        <f t="shared" si="2"/>
        <v>28</v>
      </c>
      <c r="H14" s="7">
        <f t="shared" si="2"/>
        <v>25</v>
      </c>
      <c r="I14" s="26"/>
      <c r="L14" s="1"/>
    </row>
    <row r="15" spans="1:12" x14ac:dyDescent="0.25">
      <c r="A15" s="14">
        <v>37622</v>
      </c>
      <c r="B15" s="14">
        <v>37991</v>
      </c>
      <c r="C15" s="7">
        <f t="shared" si="0"/>
        <v>2003</v>
      </c>
      <c r="D15" s="7">
        <f t="shared" si="0"/>
        <v>2004</v>
      </c>
      <c r="E15" s="7">
        <f t="shared" si="1"/>
        <v>1</v>
      </c>
      <c r="F15" s="7">
        <f t="shared" si="1"/>
        <v>1</v>
      </c>
      <c r="G15" s="7">
        <f t="shared" si="2"/>
        <v>1</v>
      </c>
      <c r="H15" s="7">
        <f t="shared" si="2"/>
        <v>5</v>
      </c>
      <c r="I15" s="26"/>
      <c r="L15" s="1"/>
    </row>
    <row r="16" spans="1:12" x14ac:dyDescent="0.25">
      <c r="A16" s="14">
        <v>37596</v>
      </c>
      <c r="B16" s="14">
        <v>37626</v>
      </c>
      <c r="C16" s="7">
        <f t="shared" si="0"/>
        <v>2002</v>
      </c>
      <c r="D16" s="7">
        <f t="shared" si="0"/>
        <v>2003</v>
      </c>
      <c r="E16" s="7">
        <f t="shared" si="1"/>
        <v>12</v>
      </c>
      <c r="F16" s="7">
        <f t="shared" si="1"/>
        <v>1</v>
      </c>
      <c r="G16" s="7">
        <f t="shared" si="2"/>
        <v>6</v>
      </c>
      <c r="H16" s="7">
        <f t="shared" si="2"/>
        <v>5</v>
      </c>
      <c r="I16" s="26"/>
      <c r="L16" s="1"/>
    </row>
    <row r="17" spans="1:12" x14ac:dyDescent="0.25">
      <c r="A17" s="14">
        <v>37596</v>
      </c>
      <c r="B17" s="14">
        <v>37991</v>
      </c>
      <c r="C17" s="7">
        <f t="shared" si="0"/>
        <v>2002</v>
      </c>
      <c r="D17" s="7">
        <f t="shared" si="0"/>
        <v>2004</v>
      </c>
      <c r="E17" s="7">
        <f t="shared" si="1"/>
        <v>12</v>
      </c>
      <c r="F17" s="7">
        <f t="shared" si="1"/>
        <v>1</v>
      </c>
      <c r="G17" s="7">
        <f t="shared" si="2"/>
        <v>6</v>
      </c>
      <c r="H17" s="7">
        <f t="shared" si="2"/>
        <v>5</v>
      </c>
      <c r="I17" s="26"/>
      <c r="L17" s="1"/>
    </row>
    <row r="18" spans="1:12" x14ac:dyDescent="0.25">
      <c r="A18" s="14">
        <v>37594</v>
      </c>
      <c r="B18" s="14">
        <v>37991</v>
      </c>
      <c r="C18" s="7">
        <f t="shared" si="0"/>
        <v>2002</v>
      </c>
      <c r="D18" s="7">
        <f t="shared" si="0"/>
        <v>2004</v>
      </c>
      <c r="E18" s="7">
        <f t="shared" si="1"/>
        <v>12</v>
      </c>
      <c r="F18" s="7">
        <f t="shared" si="1"/>
        <v>1</v>
      </c>
      <c r="G18" s="7">
        <f t="shared" si="2"/>
        <v>4</v>
      </c>
      <c r="H18" s="7">
        <f t="shared" si="2"/>
        <v>5</v>
      </c>
      <c r="I18" s="26"/>
      <c r="L18" s="1"/>
    </row>
    <row r="19" spans="1:12" x14ac:dyDescent="0.25">
      <c r="A19" s="14">
        <v>37614</v>
      </c>
      <c r="B19" s="14">
        <v>38011</v>
      </c>
      <c r="C19" s="7">
        <f t="shared" si="0"/>
        <v>2002</v>
      </c>
      <c r="D19" s="7">
        <f t="shared" si="0"/>
        <v>2004</v>
      </c>
      <c r="E19" s="7">
        <f t="shared" si="1"/>
        <v>12</v>
      </c>
      <c r="F19" s="7">
        <f t="shared" si="1"/>
        <v>1</v>
      </c>
      <c r="G19" s="7">
        <f t="shared" si="2"/>
        <v>24</v>
      </c>
      <c r="H19" s="7">
        <f t="shared" si="2"/>
        <v>25</v>
      </c>
      <c r="I19" s="26"/>
      <c r="L19" s="1"/>
    </row>
    <row r="20" spans="1:12" x14ac:dyDescent="0.25">
      <c r="A20" s="14">
        <v>37614</v>
      </c>
      <c r="B20" s="14">
        <v>38042</v>
      </c>
      <c r="C20" s="7">
        <f t="shared" si="0"/>
        <v>2002</v>
      </c>
      <c r="D20" s="7">
        <f t="shared" si="0"/>
        <v>2004</v>
      </c>
      <c r="E20" s="7">
        <f t="shared" si="1"/>
        <v>12</v>
      </c>
      <c r="F20" s="7">
        <f t="shared" si="1"/>
        <v>2</v>
      </c>
      <c r="G20" s="7">
        <f t="shared" si="2"/>
        <v>24</v>
      </c>
      <c r="H20" s="7">
        <f t="shared" si="2"/>
        <v>25</v>
      </c>
      <c r="I20" s="26"/>
      <c r="L20" s="1"/>
    </row>
    <row r="21" spans="1:12" x14ac:dyDescent="0.25">
      <c r="A21" s="14">
        <v>37249</v>
      </c>
      <c r="B21" s="14">
        <v>37677</v>
      </c>
      <c r="C21" s="7">
        <f t="shared" si="0"/>
        <v>2001</v>
      </c>
      <c r="D21" s="7">
        <f t="shared" si="0"/>
        <v>2003</v>
      </c>
      <c r="E21" s="7">
        <f t="shared" si="1"/>
        <v>12</v>
      </c>
      <c r="F21" s="7">
        <f t="shared" si="1"/>
        <v>2</v>
      </c>
      <c r="G21" s="7">
        <f t="shared" si="2"/>
        <v>24</v>
      </c>
      <c r="H21" s="7">
        <f t="shared" si="2"/>
        <v>25</v>
      </c>
      <c r="I21" s="26"/>
      <c r="L21" s="1"/>
    </row>
    <row r="22" spans="1:12" x14ac:dyDescent="0.25">
      <c r="A22" s="14">
        <v>29583</v>
      </c>
      <c r="B22" s="14">
        <v>37980</v>
      </c>
      <c r="C22" s="7">
        <f t="shared" si="0"/>
        <v>1980</v>
      </c>
      <c r="D22" s="7">
        <f t="shared" si="0"/>
        <v>2003</v>
      </c>
      <c r="E22" s="7">
        <f t="shared" si="1"/>
        <v>12</v>
      </c>
      <c r="F22" s="7">
        <f t="shared" si="1"/>
        <v>12</v>
      </c>
      <c r="G22" s="7">
        <f t="shared" si="2"/>
        <v>28</v>
      </c>
      <c r="H22" s="7">
        <f t="shared" si="2"/>
        <v>25</v>
      </c>
      <c r="I22" s="26"/>
      <c r="L22" s="1"/>
    </row>
    <row r="23" spans="1:12" x14ac:dyDescent="0.25">
      <c r="A23" s="14">
        <v>19420</v>
      </c>
      <c r="B23" s="14">
        <v>37623</v>
      </c>
      <c r="C23" s="7">
        <f t="shared" si="0"/>
        <v>1953</v>
      </c>
      <c r="D23" s="7">
        <f t="shared" si="0"/>
        <v>2003</v>
      </c>
      <c r="E23" s="7">
        <f t="shared" si="1"/>
        <v>3</v>
      </c>
      <c r="F23" s="7">
        <f t="shared" si="1"/>
        <v>1</v>
      </c>
      <c r="G23" s="7">
        <f t="shared" si="2"/>
        <v>2</v>
      </c>
      <c r="H23" s="7">
        <f t="shared" si="2"/>
        <v>2</v>
      </c>
      <c r="I23" s="26"/>
      <c r="L23" s="1"/>
    </row>
    <row r="24" spans="1:12" ht="15.75" thickBot="1" x14ac:dyDescent="0.3">
      <c r="A24" s="15">
        <v>29553</v>
      </c>
      <c r="B24" s="15">
        <v>37980</v>
      </c>
      <c r="C24" s="8">
        <f t="shared" si="0"/>
        <v>1980</v>
      </c>
      <c r="D24" s="8">
        <f t="shared" si="0"/>
        <v>2003</v>
      </c>
      <c r="E24" s="8">
        <f t="shared" si="1"/>
        <v>11</v>
      </c>
      <c r="F24" s="8">
        <f t="shared" si="1"/>
        <v>12</v>
      </c>
      <c r="G24" s="8">
        <f t="shared" si="2"/>
        <v>28</v>
      </c>
      <c r="H24" s="8">
        <f t="shared" si="2"/>
        <v>25</v>
      </c>
      <c r="I24" s="28"/>
      <c r="L24" s="1"/>
    </row>
  </sheetData>
  <conditionalFormatting sqref="I2:I24">
    <cfRule type="expression" dxfId="2" priority="5">
      <formula>AND(DATEDIF($A2,$B2,"Y")=$I2,NOT(ISBLANK($I2)))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CE070-C12D-4493-810C-471536172223}">
  <dimension ref="A1:S18"/>
  <sheetViews>
    <sheetView workbookViewId="0">
      <selection activeCell="B14" sqref="B14"/>
    </sheetView>
  </sheetViews>
  <sheetFormatPr defaultRowHeight="15" x14ac:dyDescent="0.25"/>
  <cols>
    <col min="1" max="1" width="13.5703125" bestFit="1" customWidth="1"/>
    <col min="2" max="12" width="3.5703125" bestFit="1" customWidth="1"/>
    <col min="14" max="19" width="3.7109375" bestFit="1" customWidth="1"/>
  </cols>
  <sheetData>
    <row r="1" spans="1:19" s="52" customFormat="1" ht="77.25" thickBot="1" x14ac:dyDescent="0.3">
      <c r="A1" s="56"/>
      <c r="B1" s="54" t="s">
        <v>35</v>
      </c>
      <c r="C1" s="54" t="s">
        <v>36</v>
      </c>
      <c r="D1" s="54" t="s">
        <v>37</v>
      </c>
      <c r="E1" s="54" t="s">
        <v>38</v>
      </c>
      <c r="F1" s="54" t="s">
        <v>39</v>
      </c>
      <c r="G1" s="54" t="s">
        <v>40</v>
      </c>
      <c r="H1" s="54" t="s">
        <v>41</v>
      </c>
      <c r="I1" s="54" t="s">
        <v>42</v>
      </c>
      <c r="J1" s="54" t="s">
        <v>43</v>
      </c>
      <c r="K1" s="54" t="s">
        <v>44</v>
      </c>
      <c r="L1" s="55" t="s">
        <v>45</v>
      </c>
      <c r="N1" s="53" t="s">
        <v>56</v>
      </c>
      <c r="O1" s="54" t="s">
        <v>57</v>
      </c>
      <c r="P1" s="54" t="s">
        <v>58</v>
      </c>
      <c r="Q1" s="54" t="s">
        <v>59</v>
      </c>
      <c r="R1" s="54" t="s">
        <v>61</v>
      </c>
      <c r="S1" s="55" t="s">
        <v>62</v>
      </c>
    </row>
    <row r="2" spans="1:19" x14ac:dyDescent="0.25">
      <c r="A2" s="7" t="s">
        <v>46</v>
      </c>
      <c r="B2">
        <v>3</v>
      </c>
      <c r="C2">
        <v>3</v>
      </c>
      <c r="D2">
        <v>4</v>
      </c>
      <c r="E2">
        <v>4</v>
      </c>
      <c r="F2">
        <v>5</v>
      </c>
      <c r="G2">
        <v>4</v>
      </c>
      <c r="H2">
        <v>3</v>
      </c>
      <c r="I2">
        <v>3</v>
      </c>
      <c r="J2">
        <v>3</v>
      </c>
      <c r="K2">
        <v>3</v>
      </c>
      <c r="L2" s="4">
        <v>4</v>
      </c>
      <c r="N2" s="37"/>
      <c r="O2" s="31"/>
      <c r="P2" s="31"/>
      <c r="Q2" s="31"/>
      <c r="R2" s="31"/>
      <c r="S2" s="26"/>
    </row>
    <row r="3" spans="1:19" x14ac:dyDescent="0.25">
      <c r="A3" s="7" t="s">
        <v>47</v>
      </c>
      <c r="B3">
        <v>4</v>
      </c>
      <c r="C3">
        <v>5</v>
      </c>
      <c r="D3">
        <v>5</v>
      </c>
      <c r="E3">
        <v>5</v>
      </c>
      <c r="F3">
        <v>4</v>
      </c>
      <c r="G3">
        <v>4</v>
      </c>
      <c r="H3">
        <v>4</v>
      </c>
      <c r="I3">
        <v>4</v>
      </c>
      <c r="J3">
        <v>4</v>
      </c>
      <c r="K3">
        <v>4</v>
      </c>
      <c r="L3" s="4">
        <v>4</v>
      </c>
      <c r="N3" s="37"/>
      <c r="O3" s="31"/>
      <c r="P3" s="31"/>
      <c r="Q3" s="31"/>
      <c r="R3" s="31"/>
      <c r="S3" s="26"/>
    </row>
    <row r="4" spans="1:19" x14ac:dyDescent="0.25">
      <c r="A4" s="7" t="s">
        <v>48</v>
      </c>
      <c r="B4">
        <v>3</v>
      </c>
      <c r="C4">
        <v>3</v>
      </c>
      <c r="D4">
        <v>4</v>
      </c>
      <c r="E4">
        <v>4</v>
      </c>
      <c r="F4">
        <v>4</v>
      </c>
      <c r="G4">
        <v>3</v>
      </c>
      <c r="H4">
        <v>3</v>
      </c>
      <c r="I4">
        <v>2</v>
      </c>
      <c r="J4">
        <v>4</v>
      </c>
      <c r="K4">
        <v>3</v>
      </c>
      <c r="L4" s="4">
        <v>2</v>
      </c>
      <c r="N4" s="37"/>
      <c r="O4" s="31"/>
      <c r="P4" s="31"/>
      <c r="Q4" s="31"/>
      <c r="R4" s="31"/>
      <c r="S4" s="26"/>
    </row>
    <row r="5" spans="1:19" x14ac:dyDescent="0.25">
      <c r="A5" s="7" t="s">
        <v>49</v>
      </c>
      <c r="B5">
        <v>6</v>
      </c>
      <c r="C5">
        <v>3</v>
      </c>
      <c r="D5">
        <v>5</v>
      </c>
      <c r="E5">
        <v>5</v>
      </c>
      <c r="F5">
        <v>5</v>
      </c>
      <c r="G5">
        <v>5</v>
      </c>
      <c r="H5">
        <v>4</v>
      </c>
      <c r="I5">
        <v>3</v>
      </c>
      <c r="J5">
        <v>4</v>
      </c>
      <c r="K5">
        <v>4</v>
      </c>
      <c r="L5" s="4">
        <v>4</v>
      </c>
      <c r="N5" s="37"/>
      <c r="O5" s="31"/>
      <c r="P5" s="31"/>
      <c r="Q5" s="31"/>
      <c r="R5" s="31"/>
      <c r="S5" s="26"/>
    </row>
    <row r="6" spans="1:19" x14ac:dyDescent="0.25">
      <c r="A6" s="7" t="s">
        <v>50</v>
      </c>
      <c r="B6">
        <v>2</v>
      </c>
      <c r="C6">
        <v>3</v>
      </c>
      <c r="D6">
        <v>3</v>
      </c>
      <c r="E6">
        <v>3</v>
      </c>
      <c r="F6">
        <v>2</v>
      </c>
      <c r="G6">
        <v>2</v>
      </c>
      <c r="H6">
        <v>3</v>
      </c>
      <c r="I6">
        <v>3</v>
      </c>
      <c r="J6">
        <v>3</v>
      </c>
      <c r="K6">
        <v>3</v>
      </c>
      <c r="L6" s="4">
        <v>2</v>
      </c>
      <c r="N6" s="37"/>
      <c r="O6" s="31"/>
      <c r="P6" s="31"/>
      <c r="Q6" s="31"/>
      <c r="R6" s="31"/>
      <c r="S6" s="26"/>
    </row>
    <row r="7" spans="1:19" x14ac:dyDescent="0.25">
      <c r="A7" s="7" t="s">
        <v>51</v>
      </c>
      <c r="B7">
        <v>4</v>
      </c>
      <c r="C7">
        <v>5</v>
      </c>
      <c r="D7">
        <v>5</v>
      </c>
      <c r="E7">
        <v>5</v>
      </c>
      <c r="F7">
        <v>5</v>
      </c>
      <c r="G7">
        <v>4</v>
      </c>
      <c r="H7">
        <v>4</v>
      </c>
      <c r="I7">
        <v>4</v>
      </c>
      <c r="J7">
        <v>5</v>
      </c>
      <c r="K7">
        <v>4</v>
      </c>
      <c r="L7" s="4">
        <v>5</v>
      </c>
      <c r="N7" s="37"/>
      <c r="O7" s="31"/>
      <c r="P7" s="31"/>
      <c r="Q7" s="31"/>
      <c r="R7" s="31"/>
      <c r="S7" s="26"/>
    </row>
    <row r="8" spans="1:19" x14ac:dyDescent="0.25">
      <c r="A8" s="7" t="s">
        <v>52</v>
      </c>
      <c r="B8">
        <v>3</v>
      </c>
      <c r="C8">
        <v>4</v>
      </c>
      <c r="D8">
        <v>4</v>
      </c>
      <c r="E8">
        <v>5</v>
      </c>
      <c r="F8">
        <v>5</v>
      </c>
      <c r="G8">
        <v>4</v>
      </c>
      <c r="H8">
        <v>2</v>
      </c>
      <c r="I8">
        <v>4</v>
      </c>
      <c r="J8">
        <v>4</v>
      </c>
      <c r="K8">
        <v>3</v>
      </c>
      <c r="L8" s="4">
        <v>4</v>
      </c>
      <c r="N8" s="37"/>
      <c r="O8" s="31"/>
      <c r="P8" s="31"/>
      <c r="Q8" s="31"/>
      <c r="R8" s="31"/>
      <c r="S8" s="26"/>
    </row>
    <row r="9" spans="1:19" x14ac:dyDescent="0.25">
      <c r="A9" s="7" t="s">
        <v>53</v>
      </c>
      <c r="B9">
        <v>4</v>
      </c>
      <c r="C9">
        <v>5</v>
      </c>
      <c r="D9">
        <v>4</v>
      </c>
      <c r="E9">
        <v>5</v>
      </c>
      <c r="F9">
        <v>5</v>
      </c>
      <c r="G9">
        <v>3</v>
      </c>
      <c r="H9">
        <v>2</v>
      </c>
      <c r="I9">
        <v>3</v>
      </c>
      <c r="J9">
        <v>4</v>
      </c>
      <c r="K9">
        <v>3</v>
      </c>
      <c r="L9" s="4">
        <v>4</v>
      </c>
      <c r="N9" s="37"/>
      <c r="O9" s="31"/>
      <c r="P9" s="31"/>
      <c r="Q9" s="31"/>
      <c r="R9" s="31"/>
      <c r="S9" s="26"/>
    </row>
    <row r="10" spans="1:19" x14ac:dyDescent="0.25">
      <c r="A10" s="7" t="s">
        <v>54</v>
      </c>
      <c r="B10">
        <v>3</v>
      </c>
      <c r="C10">
        <v>3</v>
      </c>
      <c r="D10">
        <v>5</v>
      </c>
      <c r="E10">
        <v>5</v>
      </c>
      <c r="F10">
        <v>5</v>
      </c>
      <c r="G10">
        <v>4</v>
      </c>
      <c r="H10">
        <v>3</v>
      </c>
      <c r="I10">
        <v>4</v>
      </c>
      <c r="J10">
        <v>5</v>
      </c>
      <c r="K10">
        <v>3</v>
      </c>
      <c r="L10" s="4">
        <v>5</v>
      </c>
      <c r="N10" s="37"/>
      <c r="O10" s="31"/>
      <c r="P10" s="31"/>
      <c r="Q10" s="31"/>
      <c r="R10" s="31"/>
      <c r="S10" s="26"/>
    </row>
    <row r="11" spans="1:19" ht="15.75" thickBot="1" x14ac:dyDescent="0.3">
      <c r="A11" s="8" t="s">
        <v>55</v>
      </c>
      <c r="B11" s="30">
        <v>5</v>
      </c>
      <c r="C11" s="30">
        <v>5</v>
      </c>
      <c r="D11" s="30">
        <v>5</v>
      </c>
      <c r="E11" s="30">
        <v>5</v>
      </c>
      <c r="F11" s="30">
        <v>5</v>
      </c>
      <c r="G11" s="30">
        <v>5</v>
      </c>
      <c r="H11" s="30">
        <v>5</v>
      </c>
      <c r="I11" s="30">
        <v>5</v>
      </c>
      <c r="J11" s="30">
        <v>5</v>
      </c>
      <c r="K11" s="30">
        <v>5</v>
      </c>
      <c r="L11" s="5">
        <v>5</v>
      </c>
      <c r="N11" s="38"/>
      <c r="O11" s="32"/>
      <c r="P11" s="32"/>
      <c r="Q11" s="32"/>
      <c r="R11" s="32"/>
      <c r="S11" s="33"/>
    </row>
    <row r="12" spans="1:19" ht="15.75" thickBot="1" x14ac:dyDescent="0.3"/>
    <row r="13" spans="1:19" x14ac:dyDescent="0.25">
      <c r="A13" s="34" t="s">
        <v>56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6"/>
    </row>
    <row r="14" spans="1:19" x14ac:dyDescent="0.25">
      <c r="A14" s="7" t="s">
        <v>57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26"/>
    </row>
    <row r="15" spans="1:19" x14ac:dyDescent="0.25">
      <c r="A15" s="7" t="s">
        <v>58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26"/>
    </row>
    <row r="16" spans="1:19" x14ac:dyDescent="0.25">
      <c r="A16" s="7" t="s">
        <v>59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26"/>
    </row>
    <row r="17" spans="1:12" x14ac:dyDescent="0.25">
      <c r="A17" s="7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26"/>
    </row>
    <row r="18" spans="1:12" ht="15.75" thickBot="1" x14ac:dyDescent="0.3">
      <c r="A18" s="8" t="s">
        <v>59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3"/>
    </row>
  </sheetData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4E215BD-1333-4CA2-A4CE-9BC9110CCC29}">
            <xm:f>AND(B2='Zadanie 6 odp'!B2,NOT(ISBLANK(B2)))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N2:S11 B13:L18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1A896-93DB-455B-BB14-6390F59B3CBD}">
  <dimension ref="A1:T19"/>
  <sheetViews>
    <sheetView workbookViewId="0">
      <selection activeCell="B2" sqref="B2:L11"/>
    </sheetView>
  </sheetViews>
  <sheetFormatPr defaultRowHeight="15" x14ac:dyDescent="0.25"/>
  <cols>
    <col min="1" max="1" width="13.5703125" bestFit="1" customWidth="1"/>
    <col min="2" max="12" width="3.5703125" bestFit="1" customWidth="1"/>
    <col min="14" max="19" width="3.7109375" bestFit="1" customWidth="1"/>
    <col min="20" max="20" width="9.85546875" bestFit="1" customWidth="1"/>
  </cols>
  <sheetData>
    <row r="1" spans="1:20" s="52" customFormat="1" ht="77.25" thickBot="1" x14ac:dyDescent="0.3">
      <c r="A1" s="56"/>
      <c r="B1" s="54" t="s">
        <v>35</v>
      </c>
      <c r="C1" s="54" t="s">
        <v>36</v>
      </c>
      <c r="D1" s="54" t="s">
        <v>37</v>
      </c>
      <c r="E1" s="54" t="s">
        <v>38</v>
      </c>
      <c r="F1" s="54" t="s">
        <v>39</v>
      </c>
      <c r="G1" s="54" t="s">
        <v>40</v>
      </c>
      <c r="H1" s="54" t="s">
        <v>41</v>
      </c>
      <c r="I1" s="54" t="s">
        <v>42</v>
      </c>
      <c r="J1" s="54" t="s">
        <v>43</v>
      </c>
      <c r="K1" s="54" t="s">
        <v>44</v>
      </c>
      <c r="L1" s="55" t="s">
        <v>45</v>
      </c>
      <c r="N1" s="53" t="s">
        <v>56</v>
      </c>
      <c r="O1" s="54" t="s">
        <v>57</v>
      </c>
      <c r="P1" s="54" t="s">
        <v>58</v>
      </c>
      <c r="Q1" s="54" t="s">
        <v>59</v>
      </c>
      <c r="R1" s="54" t="s">
        <v>61</v>
      </c>
      <c r="S1" s="55" t="s">
        <v>62</v>
      </c>
    </row>
    <row r="2" spans="1:20" x14ac:dyDescent="0.25">
      <c r="A2" s="7" t="s">
        <v>46</v>
      </c>
      <c r="B2">
        <f>'Zadanie 6'!B2</f>
        <v>3</v>
      </c>
      <c r="C2">
        <f>'Zadanie 6'!C2</f>
        <v>3</v>
      </c>
      <c r="D2">
        <f>'Zadanie 6'!D2</f>
        <v>4</v>
      </c>
      <c r="E2">
        <f>'Zadanie 6'!E2</f>
        <v>4</v>
      </c>
      <c r="F2">
        <f>'Zadanie 6'!F2</f>
        <v>5</v>
      </c>
      <c r="G2">
        <f>'Zadanie 6'!G2</f>
        <v>4</v>
      </c>
      <c r="H2">
        <f>'Zadanie 6'!H2</f>
        <v>3</v>
      </c>
      <c r="I2">
        <f>'Zadanie 6'!I2</f>
        <v>3</v>
      </c>
      <c r="J2">
        <f>'Zadanie 6'!J2</f>
        <v>3</v>
      </c>
      <c r="K2">
        <f>'Zadanie 6'!K2</f>
        <v>3</v>
      </c>
      <c r="L2">
        <f>'Zadanie 6'!L2</f>
        <v>4</v>
      </c>
      <c r="N2" s="12">
        <f>COUNTIF($B2:$L2,6)</f>
        <v>0</v>
      </c>
      <c r="O2" s="12">
        <f>COUNTIF($B2:$L2,5)</f>
        <v>1</v>
      </c>
      <c r="P2" s="12">
        <f>COUNTIF($B2:$L2,4)</f>
        <v>4</v>
      </c>
      <c r="Q2" s="12">
        <f>COUNTIF($B2:$L2,3)</f>
        <v>6</v>
      </c>
      <c r="R2" s="12">
        <f>COUNTIF($B2:$L2,2)</f>
        <v>0</v>
      </c>
      <c r="S2" s="12">
        <f>COUNTIF($B2:$L2,1)</f>
        <v>0</v>
      </c>
      <c r="T2">
        <f>SUM(N2:S2)</f>
        <v>11</v>
      </c>
    </row>
    <row r="3" spans="1:20" x14ac:dyDescent="0.25">
      <c r="A3" s="7" t="s">
        <v>47</v>
      </c>
      <c r="B3">
        <f>'Zadanie 6'!B3</f>
        <v>4</v>
      </c>
      <c r="C3">
        <f>'Zadanie 6'!C3</f>
        <v>5</v>
      </c>
      <c r="D3">
        <f>'Zadanie 6'!D3</f>
        <v>5</v>
      </c>
      <c r="E3">
        <f>'Zadanie 6'!E3</f>
        <v>5</v>
      </c>
      <c r="F3">
        <f>'Zadanie 6'!F3</f>
        <v>4</v>
      </c>
      <c r="G3">
        <f>'Zadanie 6'!G3</f>
        <v>4</v>
      </c>
      <c r="H3">
        <f>'Zadanie 6'!H3</f>
        <v>4</v>
      </c>
      <c r="I3">
        <f>'Zadanie 6'!I3</f>
        <v>4</v>
      </c>
      <c r="J3">
        <f>'Zadanie 6'!J3</f>
        <v>4</v>
      </c>
      <c r="K3">
        <f>'Zadanie 6'!K3</f>
        <v>4</v>
      </c>
      <c r="L3">
        <f>'Zadanie 6'!L3</f>
        <v>4</v>
      </c>
      <c r="N3" s="12">
        <f t="shared" ref="N3:N11" si="0">COUNTIF(B3:L3,6)</f>
        <v>0</v>
      </c>
      <c r="O3" s="12">
        <f t="shared" ref="O3:O11" si="1">COUNTIF($B3:$L3,5)</f>
        <v>3</v>
      </c>
      <c r="P3" s="12">
        <f t="shared" ref="P3:P11" si="2">COUNTIF($B3:$L3,4)</f>
        <v>8</v>
      </c>
      <c r="Q3" s="12">
        <f t="shared" ref="Q3:Q11" si="3">COUNTIF($B3:$L3,3)</f>
        <v>0</v>
      </c>
      <c r="R3" s="12">
        <f t="shared" ref="R3:R11" si="4">COUNTIF($B3:$L3,2)</f>
        <v>0</v>
      </c>
      <c r="S3" s="12">
        <f t="shared" ref="S3:S11" si="5">COUNTIF($B3:$L3,1)</f>
        <v>0</v>
      </c>
      <c r="T3">
        <f t="shared" ref="T3:T11" si="6">SUM(N3:S3)</f>
        <v>11</v>
      </c>
    </row>
    <row r="4" spans="1:20" x14ac:dyDescent="0.25">
      <c r="A4" s="7" t="s">
        <v>48</v>
      </c>
      <c r="B4">
        <f>'Zadanie 6'!B4</f>
        <v>3</v>
      </c>
      <c r="C4">
        <f>'Zadanie 6'!C4</f>
        <v>3</v>
      </c>
      <c r="D4">
        <f>'Zadanie 6'!D4</f>
        <v>4</v>
      </c>
      <c r="E4">
        <f>'Zadanie 6'!E4</f>
        <v>4</v>
      </c>
      <c r="F4">
        <f>'Zadanie 6'!F4</f>
        <v>4</v>
      </c>
      <c r="G4">
        <f>'Zadanie 6'!G4</f>
        <v>3</v>
      </c>
      <c r="H4">
        <f>'Zadanie 6'!H4</f>
        <v>3</v>
      </c>
      <c r="I4">
        <f>'Zadanie 6'!I4</f>
        <v>2</v>
      </c>
      <c r="J4">
        <f>'Zadanie 6'!J4</f>
        <v>4</v>
      </c>
      <c r="K4">
        <f>'Zadanie 6'!K4</f>
        <v>3</v>
      </c>
      <c r="L4">
        <f>'Zadanie 6'!L4</f>
        <v>2</v>
      </c>
      <c r="N4" s="12">
        <f t="shared" si="0"/>
        <v>0</v>
      </c>
      <c r="O4" s="12">
        <f t="shared" si="1"/>
        <v>0</v>
      </c>
      <c r="P4" s="12">
        <f t="shared" si="2"/>
        <v>4</v>
      </c>
      <c r="Q4" s="12">
        <f t="shared" si="3"/>
        <v>5</v>
      </c>
      <c r="R4" s="12">
        <f t="shared" si="4"/>
        <v>2</v>
      </c>
      <c r="S4" s="12">
        <f t="shared" si="5"/>
        <v>0</v>
      </c>
      <c r="T4">
        <f t="shared" si="6"/>
        <v>11</v>
      </c>
    </row>
    <row r="5" spans="1:20" x14ac:dyDescent="0.25">
      <c r="A5" s="7" t="s">
        <v>49</v>
      </c>
      <c r="B5">
        <f>'Zadanie 6'!B5</f>
        <v>6</v>
      </c>
      <c r="C5">
        <f>'Zadanie 6'!C5</f>
        <v>3</v>
      </c>
      <c r="D5">
        <f>'Zadanie 6'!D5</f>
        <v>5</v>
      </c>
      <c r="E5">
        <f>'Zadanie 6'!E5</f>
        <v>5</v>
      </c>
      <c r="F5">
        <f>'Zadanie 6'!F5</f>
        <v>5</v>
      </c>
      <c r="G5">
        <f>'Zadanie 6'!G5</f>
        <v>5</v>
      </c>
      <c r="H5">
        <f>'Zadanie 6'!H5</f>
        <v>4</v>
      </c>
      <c r="I5">
        <f>'Zadanie 6'!I5</f>
        <v>3</v>
      </c>
      <c r="J5">
        <f>'Zadanie 6'!J5</f>
        <v>4</v>
      </c>
      <c r="K5">
        <f>'Zadanie 6'!K5</f>
        <v>4</v>
      </c>
      <c r="L5">
        <f>'Zadanie 6'!L5</f>
        <v>4</v>
      </c>
      <c r="N5" s="12">
        <f t="shared" si="0"/>
        <v>1</v>
      </c>
      <c r="O5" s="12">
        <f t="shared" si="1"/>
        <v>4</v>
      </c>
      <c r="P5" s="12">
        <f t="shared" si="2"/>
        <v>4</v>
      </c>
      <c r="Q5" s="12">
        <f t="shared" si="3"/>
        <v>2</v>
      </c>
      <c r="R5" s="12">
        <f t="shared" si="4"/>
        <v>0</v>
      </c>
      <c r="S5" s="12">
        <f t="shared" si="5"/>
        <v>0</v>
      </c>
      <c r="T5">
        <f t="shared" si="6"/>
        <v>11</v>
      </c>
    </row>
    <row r="6" spans="1:20" x14ac:dyDescent="0.25">
      <c r="A6" s="7" t="s">
        <v>50</v>
      </c>
      <c r="B6">
        <f>'Zadanie 6'!B6</f>
        <v>2</v>
      </c>
      <c r="C6">
        <f>'Zadanie 6'!C6</f>
        <v>3</v>
      </c>
      <c r="D6">
        <f>'Zadanie 6'!D6</f>
        <v>3</v>
      </c>
      <c r="E6">
        <f>'Zadanie 6'!E6</f>
        <v>3</v>
      </c>
      <c r="F6">
        <f>'Zadanie 6'!F6</f>
        <v>2</v>
      </c>
      <c r="G6">
        <f>'Zadanie 6'!G6</f>
        <v>2</v>
      </c>
      <c r="H6">
        <f>'Zadanie 6'!H6</f>
        <v>3</v>
      </c>
      <c r="I6">
        <f>'Zadanie 6'!I6</f>
        <v>3</v>
      </c>
      <c r="J6">
        <f>'Zadanie 6'!J6</f>
        <v>3</v>
      </c>
      <c r="K6">
        <f>'Zadanie 6'!K6</f>
        <v>3</v>
      </c>
      <c r="L6">
        <f>'Zadanie 6'!L6</f>
        <v>2</v>
      </c>
      <c r="N6" s="12">
        <f t="shared" si="0"/>
        <v>0</v>
      </c>
      <c r="O6" s="12">
        <f t="shared" si="1"/>
        <v>0</v>
      </c>
      <c r="P6" s="12">
        <f t="shared" si="2"/>
        <v>0</v>
      </c>
      <c r="Q6" s="12">
        <f t="shared" si="3"/>
        <v>7</v>
      </c>
      <c r="R6" s="12">
        <f t="shared" si="4"/>
        <v>4</v>
      </c>
      <c r="S6" s="12">
        <f t="shared" si="5"/>
        <v>0</v>
      </c>
      <c r="T6">
        <f t="shared" si="6"/>
        <v>11</v>
      </c>
    </row>
    <row r="7" spans="1:20" x14ac:dyDescent="0.25">
      <c r="A7" s="7" t="s">
        <v>51</v>
      </c>
      <c r="B7">
        <f>'Zadanie 6'!B7</f>
        <v>4</v>
      </c>
      <c r="C7">
        <f>'Zadanie 6'!C7</f>
        <v>5</v>
      </c>
      <c r="D7">
        <f>'Zadanie 6'!D7</f>
        <v>5</v>
      </c>
      <c r="E7">
        <f>'Zadanie 6'!E7</f>
        <v>5</v>
      </c>
      <c r="F7">
        <f>'Zadanie 6'!F7</f>
        <v>5</v>
      </c>
      <c r="G7">
        <f>'Zadanie 6'!G7</f>
        <v>4</v>
      </c>
      <c r="H7">
        <f>'Zadanie 6'!H7</f>
        <v>4</v>
      </c>
      <c r="I7">
        <f>'Zadanie 6'!I7</f>
        <v>4</v>
      </c>
      <c r="J7">
        <f>'Zadanie 6'!J7</f>
        <v>5</v>
      </c>
      <c r="K7">
        <f>'Zadanie 6'!K7</f>
        <v>4</v>
      </c>
      <c r="L7">
        <f>'Zadanie 6'!L7</f>
        <v>5</v>
      </c>
      <c r="N7" s="12">
        <f t="shared" si="0"/>
        <v>0</v>
      </c>
      <c r="O7" s="12">
        <f t="shared" si="1"/>
        <v>6</v>
      </c>
      <c r="P7" s="12">
        <f t="shared" si="2"/>
        <v>5</v>
      </c>
      <c r="Q7" s="12">
        <f t="shared" si="3"/>
        <v>0</v>
      </c>
      <c r="R7" s="12">
        <f t="shared" si="4"/>
        <v>0</v>
      </c>
      <c r="S7" s="12">
        <f t="shared" si="5"/>
        <v>0</v>
      </c>
      <c r="T7">
        <f t="shared" si="6"/>
        <v>11</v>
      </c>
    </row>
    <row r="8" spans="1:20" x14ac:dyDescent="0.25">
      <c r="A8" s="7" t="s">
        <v>52</v>
      </c>
      <c r="B8">
        <f>'Zadanie 6'!B8</f>
        <v>3</v>
      </c>
      <c r="C8">
        <f>'Zadanie 6'!C8</f>
        <v>4</v>
      </c>
      <c r="D8">
        <f>'Zadanie 6'!D8</f>
        <v>4</v>
      </c>
      <c r="E8">
        <f>'Zadanie 6'!E8</f>
        <v>5</v>
      </c>
      <c r="F8">
        <f>'Zadanie 6'!F8</f>
        <v>5</v>
      </c>
      <c r="G8">
        <f>'Zadanie 6'!G8</f>
        <v>4</v>
      </c>
      <c r="H8">
        <f>'Zadanie 6'!H8</f>
        <v>2</v>
      </c>
      <c r="I8">
        <f>'Zadanie 6'!I8</f>
        <v>4</v>
      </c>
      <c r="J8">
        <f>'Zadanie 6'!J8</f>
        <v>4</v>
      </c>
      <c r="K8">
        <f>'Zadanie 6'!K8</f>
        <v>3</v>
      </c>
      <c r="L8">
        <f>'Zadanie 6'!L8</f>
        <v>4</v>
      </c>
      <c r="N8" s="12">
        <f t="shared" si="0"/>
        <v>0</v>
      </c>
      <c r="O8" s="12">
        <f t="shared" si="1"/>
        <v>2</v>
      </c>
      <c r="P8" s="12">
        <f t="shared" si="2"/>
        <v>6</v>
      </c>
      <c r="Q8" s="12">
        <f t="shared" si="3"/>
        <v>2</v>
      </c>
      <c r="R8" s="12">
        <f t="shared" si="4"/>
        <v>1</v>
      </c>
      <c r="S8" s="12">
        <f t="shared" si="5"/>
        <v>0</v>
      </c>
      <c r="T8">
        <f t="shared" si="6"/>
        <v>11</v>
      </c>
    </row>
    <row r="9" spans="1:20" x14ac:dyDescent="0.25">
      <c r="A9" s="7" t="s">
        <v>53</v>
      </c>
      <c r="B9">
        <f>'Zadanie 6'!B9</f>
        <v>4</v>
      </c>
      <c r="C9">
        <f>'Zadanie 6'!C9</f>
        <v>5</v>
      </c>
      <c r="D9">
        <f>'Zadanie 6'!D9</f>
        <v>4</v>
      </c>
      <c r="E9">
        <f>'Zadanie 6'!E9</f>
        <v>5</v>
      </c>
      <c r="F9">
        <f>'Zadanie 6'!F9</f>
        <v>5</v>
      </c>
      <c r="G9">
        <f>'Zadanie 6'!G9</f>
        <v>3</v>
      </c>
      <c r="H9">
        <f>'Zadanie 6'!H9</f>
        <v>2</v>
      </c>
      <c r="I9">
        <f>'Zadanie 6'!I9</f>
        <v>3</v>
      </c>
      <c r="J9">
        <f>'Zadanie 6'!J9</f>
        <v>4</v>
      </c>
      <c r="K9">
        <f>'Zadanie 6'!K9</f>
        <v>3</v>
      </c>
      <c r="L9">
        <f>'Zadanie 6'!L9</f>
        <v>4</v>
      </c>
      <c r="N9" s="12">
        <f t="shared" si="0"/>
        <v>0</v>
      </c>
      <c r="O9" s="12">
        <f t="shared" si="1"/>
        <v>3</v>
      </c>
      <c r="P9" s="12">
        <f t="shared" si="2"/>
        <v>4</v>
      </c>
      <c r="Q9" s="12">
        <f t="shared" si="3"/>
        <v>3</v>
      </c>
      <c r="R9" s="12">
        <f t="shared" si="4"/>
        <v>1</v>
      </c>
      <c r="S9" s="12">
        <f t="shared" si="5"/>
        <v>0</v>
      </c>
      <c r="T9">
        <f t="shared" si="6"/>
        <v>11</v>
      </c>
    </row>
    <row r="10" spans="1:20" x14ac:dyDescent="0.25">
      <c r="A10" s="7" t="s">
        <v>54</v>
      </c>
      <c r="B10">
        <f>'Zadanie 6'!B10</f>
        <v>3</v>
      </c>
      <c r="C10">
        <f>'Zadanie 6'!C10</f>
        <v>3</v>
      </c>
      <c r="D10">
        <f>'Zadanie 6'!D10</f>
        <v>5</v>
      </c>
      <c r="E10">
        <f>'Zadanie 6'!E10</f>
        <v>5</v>
      </c>
      <c r="F10">
        <f>'Zadanie 6'!F10</f>
        <v>5</v>
      </c>
      <c r="G10">
        <f>'Zadanie 6'!G10</f>
        <v>4</v>
      </c>
      <c r="H10">
        <f>'Zadanie 6'!H10</f>
        <v>3</v>
      </c>
      <c r="I10">
        <f>'Zadanie 6'!I10</f>
        <v>4</v>
      </c>
      <c r="J10">
        <f>'Zadanie 6'!J10</f>
        <v>5</v>
      </c>
      <c r="K10">
        <f>'Zadanie 6'!K10</f>
        <v>3</v>
      </c>
      <c r="L10">
        <f>'Zadanie 6'!L10</f>
        <v>5</v>
      </c>
      <c r="N10" s="12">
        <f t="shared" si="0"/>
        <v>0</v>
      </c>
      <c r="O10" s="12">
        <f t="shared" si="1"/>
        <v>5</v>
      </c>
      <c r="P10" s="12">
        <f t="shared" si="2"/>
        <v>2</v>
      </c>
      <c r="Q10" s="12">
        <f t="shared" si="3"/>
        <v>4</v>
      </c>
      <c r="R10" s="12">
        <f t="shared" si="4"/>
        <v>0</v>
      </c>
      <c r="S10" s="12">
        <f t="shared" si="5"/>
        <v>0</v>
      </c>
      <c r="T10">
        <f t="shared" si="6"/>
        <v>11</v>
      </c>
    </row>
    <row r="11" spans="1:20" ht="15.75" thickBot="1" x14ac:dyDescent="0.3">
      <c r="A11" s="8" t="s">
        <v>55</v>
      </c>
      <c r="B11">
        <f>'Zadanie 6'!B11</f>
        <v>5</v>
      </c>
      <c r="C11">
        <f>'Zadanie 6'!C11</f>
        <v>5</v>
      </c>
      <c r="D11">
        <f>'Zadanie 6'!D11</f>
        <v>5</v>
      </c>
      <c r="E11">
        <f>'Zadanie 6'!E11</f>
        <v>5</v>
      </c>
      <c r="F11">
        <f>'Zadanie 6'!F11</f>
        <v>5</v>
      </c>
      <c r="G11">
        <f>'Zadanie 6'!G11</f>
        <v>5</v>
      </c>
      <c r="H11">
        <f>'Zadanie 6'!H11</f>
        <v>5</v>
      </c>
      <c r="I11">
        <f>'Zadanie 6'!I11</f>
        <v>5</v>
      </c>
      <c r="J11">
        <f>'Zadanie 6'!J11</f>
        <v>5</v>
      </c>
      <c r="K11">
        <f>'Zadanie 6'!K11</f>
        <v>5</v>
      </c>
      <c r="L11">
        <f>'Zadanie 6'!L11</f>
        <v>5</v>
      </c>
      <c r="N11" s="12">
        <f t="shared" si="0"/>
        <v>0</v>
      </c>
      <c r="O11" s="12">
        <f t="shared" si="1"/>
        <v>11</v>
      </c>
      <c r="P11" s="12">
        <f t="shared" si="2"/>
        <v>0</v>
      </c>
      <c r="Q11" s="12">
        <f t="shared" si="3"/>
        <v>0</v>
      </c>
      <c r="R11" s="12">
        <f t="shared" si="4"/>
        <v>0</v>
      </c>
      <c r="S11" s="12">
        <f t="shared" si="5"/>
        <v>0</v>
      </c>
      <c r="T11">
        <f t="shared" si="6"/>
        <v>11</v>
      </c>
    </row>
    <row r="12" spans="1:20" ht="15.75" thickBot="1" x14ac:dyDescent="0.3"/>
    <row r="13" spans="1:20" ht="15.75" thickBot="1" x14ac:dyDescent="0.3">
      <c r="A13" s="34" t="s">
        <v>56</v>
      </c>
      <c r="B13" s="29">
        <f>COUNTIF(B$2:B$11,6)</f>
        <v>1</v>
      </c>
      <c r="C13" s="29">
        <f t="shared" ref="C13:L13" si="7">COUNTIF(C$2:C$11,6)</f>
        <v>0</v>
      </c>
      <c r="D13" s="29">
        <f t="shared" si="7"/>
        <v>0</v>
      </c>
      <c r="E13" s="29">
        <f t="shared" si="7"/>
        <v>0</v>
      </c>
      <c r="F13" s="29">
        <f t="shared" si="7"/>
        <v>0</v>
      </c>
      <c r="G13" s="29">
        <f t="shared" si="7"/>
        <v>0</v>
      </c>
      <c r="H13" s="29">
        <f t="shared" si="7"/>
        <v>0</v>
      </c>
      <c r="I13" s="29">
        <f t="shared" si="7"/>
        <v>0</v>
      </c>
      <c r="J13" s="29">
        <f t="shared" si="7"/>
        <v>0</v>
      </c>
      <c r="K13" s="29">
        <f t="shared" si="7"/>
        <v>0</v>
      </c>
      <c r="L13" s="29">
        <f t="shared" si="7"/>
        <v>0</v>
      </c>
    </row>
    <row r="14" spans="1:20" ht="15.75" thickBot="1" x14ac:dyDescent="0.3">
      <c r="A14" s="7" t="s">
        <v>57</v>
      </c>
      <c r="B14" s="29">
        <f>COUNTIF(B$2:B$11,5)</f>
        <v>1</v>
      </c>
      <c r="C14" s="29">
        <f t="shared" ref="C14:L14" si="8">COUNTIF(C$2:C$11,5)</f>
        <v>4</v>
      </c>
      <c r="D14" s="29">
        <f t="shared" si="8"/>
        <v>5</v>
      </c>
      <c r="E14" s="29">
        <f t="shared" si="8"/>
        <v>7</v>
      </c>
      <c r="F14" s="29">
        <f t="shared" si="8"/>
        <v>7</v>
      </c>
      <c r="G14" s="29">
        <f t="shared" si="8"/>
        <v>2</v>
      </c>
      <c r="H14" s="29">
        <f t="shared" si="8"/>
        <v>1</v>
      </c>
      <c r="I14" s="29">
        <f t="shared" si="8"/>
        <v>1</v>
      </c>
      <c r="J14" s="29">
        <f t="shared" si="8"/>
        <v>3</v>
      </c>
      <c r="K14" s="29">
        <f t="shared" si="8"/>
        <v>1</v>
      </c>
      <c r="L14" s="29">
        <f t="shared" si="8"/>
        <v>3</v>
      </c>
    </row>
    <row r="15" spans="1:20" ht="15.75" thickBot="1" x14ac:dyDescent="0.3">
      <c r="A15" s="7" t="s">
        <v>58</v>
      </c>
      <c r="B15" s="29">
        <f>COUNTIF(B$2:B$11,4)</f>
        <v>3</v>
      </c>
      <c r="C15" s="29">
        <f t="shared" ref="C15:L15" si="9">COUNTIF(C$2:C$11,4)</f>
        <v>1</v>
      </c>
      <c r="D15" s="29">
        <f t="shared" si="9"/>
        <v>4</v>
      </c>
      <c r="E15" s="29">
        <f t="shared" si="9"/>
        <v>2</v>
      </c>
      <c r="F15" s="29">
        <f t="shared" si="9"/>
        <v>2</v>
      </c>
      <c r="G15" s="29">
        <f t="shared" si="9"/>
        <v>5</v>
      </c>
      <c r="H15" s="29">
        <f t="shared" si="9"/>
        <v>3</v>
      </c>
      <c r="I15" s="29">
        <f t="shared" si="9"/>
        <v>4</v>
      </c>
      <c r="J15" s="29">
        <f t="shared" si="9"/>
        <v>5</v>
      </c>
      <c r="K15" s="29">
        <f t="shared" si="9"/>
        <v>3</v>
      </c>
      <c r="L15" s="29">
        <f t="shared" si="9"/>
        <v>5</v>
      </c>
    </row>
    <row r="16" spans="1:20" ht="15.75" thickBot="1" x14ac:dyDescent="0.3">
      <c r="A16" s="7" t="s">
        <v>59</v>
      </c>
      <c r="B16" s="29">
        <f>COUNTIF(B$2:B$11,3)</f>
        <v>4</v>
      </c>
      <c r="C16" s="29">
        <f t="shared" ref="C16:L16" si="10">COUNTIF(C$2:C$11,3)</f>
        <v>5</v>
      </c>
      <c r="D16" s="29">
        <f t="shared" si="10"/>
        <v>1</v>
      </c>
      <c r="E16" s="29">
        <f t="shared" si="10"/>
        <v>1</v>
      </c>
      <c r="F16" s="29">
        <f t="shared" si="10"/>
        <v>0</v>
      </c>
      <c r="G16" s="29">
        <f t="shared" si="10"/>
        <v>2</v>
      </c>
      <c r="H16" s="29">
        <f t="shared" si="10"/>
        <v>4</v>
      </c>
      <c r="I16" s="29">
        <f t="shared" si="10"/>
        <v>4</v>
      </c>
      <c r="J16" s="29">
        <f t="shared" si="10"/>
        <v>2</v>
      </c>
      <c r="K16" s="29">
        <f t="shared" si="10"/>
        <v>6</v>
      </c>
      <c r="L16" s="29">
        <f t="shared" si="10"/>
        <v>0</v>
      </c>
    </row>
    <row r="17" spans="1:12" ht="15.75" thickBot="1" x14ac:dyDescent="0.3">
      <c r="A17" s="7" t="s">
        <v>60</v>
      </c>
      <c r="B17" s="29">
        <f>COUNTIF(B$2:B$11,2)</f>
        <v>1</v>
      </c>
      <c r="C17" s="29">
        <f t="shared" ref="C17:L17" si="11">COUNTIF(C$2:C$11,2)</f>
        <v>0</v>
      </c>
      <c r="D17" s="29">
        <f t="shared" si="11"/>
        <v>0</v>
      </c>
      <c r="E17" s="29">
        <f t="shared" si="11"/>
        <v>0</v>
      </c>
      <c r="F17" s="29">
        <f t="shared" si="11"/>
        <v>1</v>
      </c>
      <c r="G17" s="29">
        <f t="shared" si="11"/>
        <v>1</v>
      </c>
      <c r="H17" s="29">
        <f t="shared" si="11"/>
        <v>2</v>
      </c>
      <c r="I17" s="29">
        <f t="shared" si="11"/>
        <v>1</v>
      </c>
      <c r="J17" s="29">
        <f t="shared" si="11"/>
        <v>0</v>
      </c>
      <c r="K17" s="29">
        <f t="shared" si="11"/>
        <v>0</v>
      </c>
      <c r="L17" s="29">
        <f t="shared" si="11"/>
        <v>2</v>
      </c>
    </row>
    <row r="18" spans="1:12" ht="15.75" thickBot="1" x14ac:dyDescent="0.3">
      <c r="A18" s="8" t="s">
        <v>59</v>
      </c>
      <c r="B18" s="29">
        <f>COUNTIF(B$2:B$11,1)</f>
        <v>0</v>
      </c>
      <c r="C18" s="29">
        <f t="shared" ref="C18:L18" si="12">COUNTIF(C$2:C$11,1)</f>
        <v>0</v>
      </c>
      <c r="D18" s="29">
        <f t="shared" si="12"/>
        <v>0</v>
      </c>
      <c r="E18" s="29">
        <f t="shared" si="12"/>
        <v>0</v>
      </c>
      <c r="F18" s="29">
        <f t="shared" si="12"/>
        <v>0</v>
      </c>
      <c r="G18" s="29">
        <f t="shared" si="12"/>
        <v>0</v>
      </c>
      <c r="H18" s="29">
        <f t="shared" si="12"/>
        <v>0</v>
      </c>
      <c r="I18" s="29">
        <f t="shared" si="12"/>
        <v>0</v>
      </c>
      <c r="J18" s="29">
        <f t="shared" si="12"/>
        <v>0</v>
      </c>
      <c r="K18" s="29">
        <f t="shared" si="12"/>
        <v>0</v>
      </c>
      <c r="L18" s="29">
        <f t="shared" si="12"/>
        <v>0</v>
      </c>
    </row>
    <row r="19" spans="1:12" x14ac:dyDescent="0.25">
      <c r="B19">
        <f>SUM(B13:B18)</f>
        <v>10</v>
      </c>
      <c r="C19">
        <f t="shared" ref="C19:L19" si="13">SUM(C13:C18)</f>
        <v>10</v>
      </c>
      <c r="D19">
        <f t="shared" si="13"/>
        <v>10</v>
      </c>
      <c r="E19">
        <f t="shared" si="13"/>
        <v>10</v>
      </c>
      <c r="F19">
        <f t="shared" si="13"/>
        <v>10</v>
      </c>
      <c r="G19">
        <f t="shared" si="13"/>
        <v>10</v>
      </c>
      <c r="H19">
        <f t="shared" si="13"/>
        <v>10</v>
      </c>
      <c r="I19">
        <f t="shared" si="13"/>
        <v>10</v>
      </c>
      <c r="J19">
        <f t="shared" si="13"/>
        <v>10</v>
      </c>
      <c r="K19">
        <f t="shared" si="13"/>
        <v>10</v>
      </c>
      <c r="L19">
        <f t="shared" si="13"/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Zadanie 1</vt:lpstr>
      <vt:lpstr>Zadanie 2</vt:lpstr>
      <vt:lpstr>Zadanie 2 odp</vt:lpstr>
      <vt:lpstr>Zadanie 3</vt:lpstr>
      <vt:lpstr>Zadanie 3 odp</vt:lpstr>
      <vt:lpstr>Zadanie 4</vt:lpstr>
      <vt:lpstr>Zadanie 5</vt:lpstr>
      <vt:lpstr>Zadanie 6</vt:lpstr>
      <vt:lpstr>Zadanie 6 odp</vt:lpstr>
      <vt:lpstr>Zadanie 7</vt:lpstr>
      <vt:lpstr>Zadanie 7 odp</vt:lpstr>
      <vt:lpstr>Kółko i krzyżyk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Panowicz</dc:creator>
  <cp:lastModifiedBy>Michał Panowicz</cp:lastModifiedBy>
  <dcterms:created xsi:type="dcterms:W3CDTF">2023-10-08T14:17:12Z</dcterms:created>
  <dcterms:modified xsi:type="dcterms:W3CDTF">2023-10-10T03:43:03Z</dcterms:modified>
</cp:coreProperties>
</file>